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d.docs.live.net/37e2f110a8b8f85a/EModelFactory/03 Marketing/Blogs/Wind Energy AI Model/"/>
    </mc:Choice>
  </mc:AlternateContent>
  <xr:revisionPtr revIDLastSave="625" documentId="8_{3666041A-E7D1-48D6-A993-F9789116D44B}" xr6:coauthVersionLast="47" xr6:coauthVersionMax="47" xr10:uidLastSave="{AC86D8F6-EBEC-49D8-81EE-D1949D7EDEA0}"/>
  <bookViews>
    <workbookView xWindow="-108" yWindow="-108" windowWidth="23256" windowHeight="12456" xr2:uid="{00000000-000D-0000-FFFF-FFFF00000000}"/>
  </bookViews>
  <sheets>
    <sheet name="Cover" sheetId="14" r:id="rId1"/>
    <sheet name="Key" sheetId="12" r:id="rId2"/>
    <sheet name="Comments" sheetId="11" r:id="rId3"/>
  </sheets>
  <externalReferences>
    <externalReference r:id="rId4"/>
    <externalReference r:id="rId5"/>
  </externalReferences>
  <definedNames>
    <definedName name="_xlnm._FilterDatabase" localSheetId="2" hidden="1">Comments!$A$2:$R$22</definedName>
    <definedName name="_Ref88762281" localSheetId="2">Comments!#REF!</definedName>
    <definedName name="CommentEnd">Comments!$A$22</definedName>
    <definedName name="CommentTmpl">Comments!$A$23</definedName>
    <definedName name="Header1" localSheetId="1">IF(COUNTA(Key!$A$10:$A1048576)=0,0,INDEX(Key!$A$10:$A1048576,MATCH(ROW(Key!$A1048576),Key!$A$10:$A1048576,TRUE)))+1</definedName>
    <definedName name="Header2" localSheetId="1">Key!Header1-1 &amp; "." &amp; MAX(1,COUNTA(INDEX(Key!$C$10:$C1048576,MATCH(Key!Header1-1,Key!$A$10:$A1048576,FALSE)):'Key'!$C1048576))</definedName>
    <definedName name="Header3" localSheetId="1">INDEX(Key!$C$10:$C1048576,MATCH(Key!Header3Find,Key!$C$10:$C1048576,FALSE))&amp; "." &amp; MAX(1,COUNTA(INDEX(Key!$D$10:$D1048576,MATCH(Key!Header3Find,Key!$C$10:$C1048576,FALSE)):'Key'!$D1048576))</definedName>
    <definedName name="Header3Find" localSheetId="1">MID(Key!Header2,1,FIND(".",Key!Header2,1))&amp;MID(Key!Header2,FIND(".",Key!Header2,1)+1,LEN(Key!Header2))-1</definedName>
    <definedName name="IQ_ADDIN">"AUTO"</definedName>
    <definedName name="IQ_CH">110000</definedName>
    <definedName name="IQ_CQ">5000</definedName>
    <definedName name="IQ_CY">10000</definedName>
    <definedName name="IQ_DAILY">500000</definedName>
    <definedName name="IQ_DNTM">700000</definedName>
    <definedName name="IQ_EXPENSE_CODE_">"ajsdasd"</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MTD">800000</definedName>
    <definedName name="IQ_NAMES_REVISION_DATE_">42109.4849768519</definedName>
    <definedName name="IQ_NTM">6000</definedName>
    <definedName name="IQ_QTD">750000</definedName>
    <definedName name="IQ_TODAY">0</definedName>
    <definedName name="IQ_WEEK">50000</definedName>
    <definedName name="IQ_YTD">3000</definedName>
    <definedName name="IQ_YTDMONTH">130000</definedName>
    <definedName name="Map_FormulaList">#REF!</definedName>
    <definedName name="Priority">Key!$C$12:$C$21</definedName>
    <definedName name="Project">Cover!$B$18</definedName>
    <definedName name="TEAM">[1]Cover!$U$32:$U$40</definedName>
  </definedNames>
  <calcPr calcId="191029" iterateDelta="1E-4"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1" l="1" a="1"/>
  <c r="E8" i="11" s="1"/>
  <c r="K6" i="12" l="1"/>
  <c r="K7" i="12"/>
  <c r="K5" i="12"/>
  <c r="K4" i="12"/>
  <c r="J7" i="12"/>
  <c r="J6" i="12"/>
  <c r="J5" i="12"/>
  <c r="J4" i="12"/>
  <c r="J3" i="12" s="1"/>
  <c r="E3" i="11" a="1"/>
  <c r="E3" i="11" s="1"/>
  <c r="E4" i="11" a="1"/>
  <c r="E4" i="11" s="1"/>
  <c r="E5" i="11" a="1"/>
  <c r="E5" i="11" s="1"/>
  <c r="E6" i="11" a="1"/>
  <c r="E6" i="11" s="1"/>
  <c r="E7" i="11" a="1"/>
  <c r="E7" i="11" s="1"/>
  <c r="E9" i="11" a="1"/>
  <c r="E9" i="11" s="1"/>
  <c r="E10" i="11" a="1"/>
  <c r="E10" i="11" s="1"/>
  <c r="E11" i="11" a="1"/>
  <c r="E11" i="11"/>
  <c r="E12" i="11" a="1"/>
  <c r="E12" i="11" s="1"/>
  <c r="E13" i="11" a="1"/>
  <c r="E13" i="11" s="1"/>
  <c r="E14" i="11" a="1"/>
  <c r="E14" i="11" s="1"/>
  <c r="E15" i="11" a="1"/>
  <c r="E15" i="11" s="1"/>
  <c r="E16" i="11" a="1"/>
  <c r="E16" i="11" s="1"/>
  <c r="E17" i="11" a="1"/>
  <c r="E17" i="11"/>
  <c r="E18" i="11" a="1"/>
  <c r="E18" i="11" s="1"/>
  <c r="E19" i="11" a="1"/>
  <c r="E19" i="11" s="1"/>
  <c r="E20" i="11" a="1"/>
  <c r="E20" i="11" s="1"/>
  <c r="E21" i="11" a="1"/>
  <c r="E21" i="11" s="1"/>
  <c r="A1" i="11"/>
  <c r="A1" i="12"/>
  <c r="K3" i="12" l="1"/>
  <c r="A3" i="11"/>
  <c r="A4" i="11" s="1"/>
  <c r="A5" i="11" s="1"/>
  <c r="A6" i="11" l="1"/>
  <c r="A7" i="11" l="1"/>
  <c r="A8" i="11" l="1"/>
  <c r="A9" i="11" s="1"/>
  <c r="A10" i="11" l="1"/>
  <c r="A11" i="11" l="1"/>
  <c r="A12" i="11" s="1"/>
  <c r="A13" i="11" l="1"/>
  <c r="A14" i="11" l="1"/>
  <c r="A15" i="11" l="1"/>
  <c r="A16" i="11" s="1"/>
  <c r="A17" i="11" l="1"/>
  <c r="A18" i="11" s="1"/>
  <c r="A19" i="11" s="1"/>
  <c r="A20" i="11" l="1"/>
  <c r="A2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<sst xmlns="http://schemas.openxmlformats.org/spreadsheetml/2006/main" count="232" uniqueCount="158">
  <si>
    <t>Purpose of this report</t>
  </si>
  <si>
    <t>Financial Model Review Report</t>
  </si>
  <si>
    <t>Contact</t>
  </si>
  <si>
    <t>Anurag Kushwaha</t>
  </si>
  <si>
    <t>anurag@emodelfactory.com</t>
  </si>
  <si>
    <t>Anurag Sharma</t>
  </si>
  <si>
    <t>anurag.s@emodelfactory.com</t>
  </si>
  <si>
    <t xml:space="preserve">Model reference :- </t>
  </si>
  <si>
    <t>The findings contained in this Report attachment relate to the base case of the following model (the 'Model'):</t>
  </si>
  <si>
    <t>Version</t>
  </si>
  <si>
    <t>File name</t>
  </si>
  <si>
    <t>File size (KBs)</t>
  </si>
  <si>
    <t>Date received</t>
  </si>
  <si>
    <t>v1</t>
  </si>
  <si>
    <t>v2</t>
  </si>
  <si>
    <t>v3</t>
  </si>
  <si>
    <t>v4</t>
  </si>
  <si>
    <t>Priority classification key :</t>
  </si>
  <si>
    <t>Findings are prioritized according to the following categories.</t>
  </si>
  <si>
    <t>Priority</t>
  </si>
  <si>
    <t>Abbreviation</t>
  </si>
  <si>
    <t>Issue types</t>
  </si>
  <si>
    <t>Issue description</t>
  </si>
  <si>
    <t>Queries</t>
  </si>
  <si>
    <t>Q</t>
  </si>
  <si>
    <t>Queries / Confirmations / Doubt</t>
  </si>
  <si>
    <t>An aspect of the model which is not clear to reviewer as we have insufficient information relating to the intended operation of the model or to those matters represented in the model.</t>
  </si>
  <si>
    <t>Significant</t>
  </si>
  <si>
    <t>A</t>
  </si>
  <si>
    <t>Significant Logic Error</t>
  </si>
  <si>
    <t>An apparent error of logic which has a significant effect on the results of the model under the base case as per the reviewer .</t>
  </si>
  <si>
    <t>Potential</t>
  </si>
  <si>
    <t>B</t>
  </si>
  <si>
    <t>Potentially Significant Logic Error</t>
  </si>
  <si>
    <t>An apparent error of logic which may not have a significant effect under the base case or designated sensitivity input configurations, but which may have a significant effect under other reasonable input cases.</t>
  </si>
  <si>
    <t>Minor Logic Error</t>
  </si>
  <si>
    <t>An apparent error of logic has a minor effect on the results of the model under the base case or designated sensitivities.</t>
  </si>
  <si>
    <t>Labelling</t>
  </si>
  <si>
    <t>Row labels are inappropriate or missing.</t>
  </si>
  <si>
    <t>Good to consider</t>
  </si>
  <si>
    <t>C</t>
  </si>
  <si>
    <t>Technical Error</t>
  </si>
  <si>
    <t>An apparent error of logic or anomaly that has no or negligible effect on the model’s results under the base case inputs and designated sensitivities and which is unlikely to have a significant effect for other reasonable input cases.</t>
  </si>
  <si>
    <t>Best Practice</t>
  </si>
  <si>
    <t>An area of potential weaknesses in the model’s design or architecture (for example, ‘hard-coded’ constants or time-lines displaced relative to each other). Deviations from best practice may increase the likelihood of errors as the model is amended and developed further.</t>
  </si>
  <si>
    <t>Formatting</t>
  </si>
  <si>
    <t>The Model uses inappropriate or misleading formatting.</t>
  </si>
  <si>
    <t>Observation</t>
  </si>
  <si>
    <t>O</t>
  </si>
  <si>
    <t>Internally discussion</t>
  </si>
  <si>
    <t>Logic which needs to discuss internally for further clarification</t>
  </si>
  <si>
    <t>Note:-</t>
  </si>
  <si>
    <t>Users of these findings should not rely solely on the classification of errors to determine what matters are relevant to them. For example, matters described as significant errors may, in fact, represent the intended operation of the Model, and minor errors and technical errors may be significant when viewed in the light of matters of which we may not be aware.</t>
  </si>
  <si>
    <t>#</t>
  </si>
  <si>
    <t>Status</t>
  </si>
  <si>
    <t>Finding's heading</t>
  </si>
  <si>
    <t>Worksheet</t>
  </si>
  <si>
    <t>Cells</t>
  </si>
  <si>
    <t>Formula
(1st cell if range)</t>
  </si>
  <si>
    <t>Finding comments / Queries</t>
  </si>
  <si>
    <t>Open</t>
  </si>
  <si>
    <t>Assumptions</t>
  </si>
  <si>
    <t>B62</t>
  </si>
  <si>
    <t>1</t>
  </si>
  <si>
    <t>B78</t>
  </si>
  <si>
    <t>Inputs not flowing in the model</t>
  </si>
  <si>
    <t>B60, B71, B75</t>
  </si>
  <si>
    <t>0.2</t>
  </si>
  <si>
    <t>Apr-2018</t>
  </si>
  <si>
    <t>Embedded values in the formulas</t>
  </si>
  <si>
    <t>=IF(B3=1,B16*1000*Assumptions!$B$16,0)</t>
  </si>
  <si>
    <t>OpEx</t>
  </si>
  <si>
    <t>B13:R15</t>
  </si>
  <si>
    <t>=IF(B3=1,Revenue!B28*Assumptions!$B$34,0)</t>
  </si>
  <si>
    <t>Capex_Depr</t>
  </si>
  <si>
    <t>=Assumptions!$B$51</t>
  </si>
  <si>
    <t>Financials</t>
  </si>
  <si>
    <t>R34:R47</t>
  </si>
  <si>
    <t>=Capex_Depr!R19</t>
  </si>
  <si>
    <t>B12:R12</t>
  </si>
  <si>
    <t>=SUM(B4:B4)+B9-B11</t>
  </si>
  <si>
    <t>Financing</t>
  </si>
  <si>
    <t>B4:R4</t>
  </si>
  <si>
    <t>=Capex_Depr!B6</t>
  </si>
  <si>
    <t>B20:R20</t>
  </si>
  <si>
    <t>=IF(Timeline!B8=1,OpEx!B30-Capex_Depr!B10*Assumptions!$B$70,0)</t>
  </si>
  <si>
    <t>B22:R23</t>
  </si>
  <si>
    <t>=IF(AND(Timeline!B8=1,B9&gt;0),MIN(C13/7,B9),0)</t>
  </si>
  <si>
    <t>B26:R26</t>
  </si>
  <si>
    <t>=0</t>
  </si>
  <si>
    <t>=D30+D29</t>
  </si>
  <si>
    <t>Project FCF (Unlevered)</t>
  </si>
  <si>
    <t>Ratios_Valuation</t>
  </si>
  <si>
    <t>=Financials!B6-Financials!B11+Financials!B21+Financials!B19</t>
  </si>
  <si>
    <t>B16:B19</t>
  </si>
  <si>
    <t>=IRR(B12:R12)</t>
  </si>
  <si>
    <t>Dashboard</t>
  </si>
  <si>
    <t>FY2019</t>
  </si>
  <si>
    <t>B30:B31</t>
  </si>
  <si>
    <t>=IF(SUMPRODUCT(ABS(Financials!B47:R47))&lt;1,"PASS","FAIL")</t>
  </si>
  <si>
    <t>[◄ Insert new lines]</t>
  </si>
  <si>
    <t>[Template row do not delete]</t>
  </si>
  <si>
    <t>Drop Down not available</t>
  </si>
  <si>
    <t>Unused Scenario Toggle</t>
  </si>
  <si>
    <t>Assumptions
Timeline</t>
  </si>
  <si>
    <t>B4:B7
B3:R8</t>
  </si>
  <si>
    <t>Timeline</t>
  </si>
  <si>
    <t>B3:R8</t>
  </si>
  <si>
    <t>Project dates provided in input but not used</t>
  </si>
  <si>
    <t>Incorrect linking to Total Revenue</t>
  </si>
  <si>
    <t xml:space="preserve">B5:R5, B9, B12:R12, B16:R16, B19:R19
</t>
  </si>
  <si>
    <t>Inconsistent formula</t>
  </si>
  <si>
    <t>Balance Sheet not wound off</t>
  </si>
  <si>
    <t>IDC not included for funding purposes</t>
  </si>
  <si>
    <t>CFADS is based on EBITDA</t>
  </si>
  <si>
    <t>Revenue
OpEx
Ratios_Valuation
Financing</t>
  </si>
  <si>
    <t xml:space="preserve">B17:R18, B26:R26
B21:R21
B18:B19
B22:R22
</t>
  </si>
  <si>
    <t>Debt Principal calculation not flexible</t>
  </si>
  <si>
    <t>D31:G31</t>
  </si>
  <si>
    <t>Negative closing cash</t>
  </si>
  <si>
    <t>Interest classification in Operating cash flow instead of Financing cash flow</t>
  </si>
  <si>
    <t>Depreciation tenor shorter than concession; no replacement capex considered</t>
  </si>
  <si>
    <t>Timing sheet fully hardcoded</t>
  </si>
  <si>
    <t>Returns calculated using IRR, NPV instead of XIRR, XNPV</t>
  </si>
  <si>
    <t>B17:G23</t>
  </si>
  <si>
    <t>Inconsistent timeline</t>
  </si>
  <si>
    <t>Model integrity check tolerance too high</t>
  </si>
  <si>
    <t>Ver</t>
  </si>
  <si>
    <r>
      <rPr>
        <b/>
        <sz val="11"/>
        <rFont val="Aptos"/>
        <family val="2"/>
      </rPr>
      <t xml:space="preserve">Scenario (1=Base,2=Down,3=Up)
</t>
    </r>
    <r>
      <rPr>
        <sz val="11"/>
        <rFont val="Aptos"/>
        <family val="2"/>
      </rPr>
      <t xml:space="preserve">Currently, the model does not incorporate an active scenario analysis framework. Although a Scenario sheet has been created and a toggle option is available, changing the toggle does not impact the model outputs as it is unused.
</t>
    </r>
  </si>
  <si>
    <r>
      <rPr>
        <b/>
        <sz val="11"/>
        <rFont val="Aptos"/>
        <family val="2"/>
      </rPr>
      <t>Project dates</t>
    </r>
    <r>
      <rPr>
        <sz val="11"/>
        <rFont val="Aptos"/>
        <family val="2"/>
      </rPr>
      <t xml:space="preserve">
The construction start date, construction end date, and operations start date have been provided as inputs but are not flowing into the relevant timeline calculations. As a result, these inputs currently have no impact on the model outputs.
</t>
    </r>
  </si>
  <si>
    <r>
      <rPr>
        <b/>
        <sz val="11"/>
        <rFont val="Aptos"/>
        <family val="2"/>
      </rPr>
      <t>Year Index</t>
    </r>
    <r>
      <rPr>
        <sz val="11"/>
        <rFont val="Aptos"/>
        <family val="2"/>
      </rPr>
      <t xml:space="preserve">
We noted that Timeline Sheet which is supposed to calculate timing flags is fully hardcoded. Kindly consider providing appropriate formula for the same.</t>
    </r>
  </si>
  <si>
    <r>
      <rPr>
        <b/>
        <sz val="11"/>
        <rFont val="Aptos"/>
        <family val="2"/>
      </rPr>
      <t xml:space="preserve">Market Demand (kWh)
</t>
    </r>
    <r>
      <rPr>
        <sz val="11"/>
        <rFont val="Aptos"/>
        <family val="2"/>
      </rPr>
      <t xml:space="preserve">In the referenced cells have embedded values in the mentioned cells. As a best practive, please consider providing these as a separate input.
</t>
    </r>
  </si>
  <si>
    <r>
      <rPr>
        <b/>
        <sz val="11"/>
        <rFont val="Aptos"/>
        <family val="2"/>
      </rPr>
      <t xml:space="preserve">Variable Cost
</t>
    </r>
    <r>
      <rPr>
        <sz val="11"/>
        <rFont val="Aptos"/>
        <family val="2"/>
      </rPr>
      <t xml:space="preserve">Variable cost is computed as a percentage of total revenue, which includes other income. Ideally, it should be calculated as a percentage of operating revenue (i.e., excluding other income) to better reflect the true cost-to-revenue relationship.
</t>
    </r>
  </si>
  <si>
    <r>
      <rPr>
        <b/>
        <sz val="11"/>
        <rFont val="Aptos"/>
        <family val="2"/>
      </rPr>
      <t xml:space="preserve">Total Capex - IDC funding
</t>
    </r>
    <r>
      <rPr>
        <sz val="11"/>
        <rFont val="Aptos"/>
        <family val="2"/>
      </rPr>
      <t xml:space="preserve">The total capex flowing into the financing schedule excludes the Interest During Construction (IDC) component. Additionally, we noted that IDC is currently being funded entirely through debt, whereas it should be funded in line with the target capital structure (i.e., a mix of debt and equity).
As a result, the effective gearing ratio exceeds the targeted 60% (refer Assumptions!B56), leading to an overstated debt quantum and understated equity contribution.
</t>
    </r>
  </si>
  <si>
    <r>
      <rPr>
        <b/>
        <sz val="11"/>
        <rFont val="Aptos"/>
        <family val="2"/>
      </rPr>
      <t>CFADS</t>
    </r>
    <r>
      <rPr>
        <sz val="11"/>
        <rFont val="Aptos"/>
        <family val="2"/>
      </rPr>
      <t xml:space="preserve">
CFADS is currently computed on an EBITDA basis and does not factor in movements in working capital or actual cash taxes paid. As a result, the cash flow available for debt service is overstated and does not reflect the true cash position of the project.
Recommend revising the CFADS build-up to: EBITDA (+/-) Working Capital movements (-) Tax paid, to align with standard project finance practice and ensure DSCR and debt sizing metrics are accurate.
</t>
    </r>
  </si>
  <si>
    <r>
      <rPr>
        <b/>
        <sz val="11"/>
        <rFont val="Aptos"/>
        <family val="2"/>
      </rPr>
      <t>Equal Principal &amp; Bullet Repayment</t>
    </r>
    <r>
      <rPr>
        <sz val="11"/>
        <rFont val="Aptos"/>
        <family val="2"/>
      </rPr>
      <t xml:space="preserve">
We noted that the Equal Principal and Bullet repayment schedules do not flex with changes in the debt tenure or repayment period assumptions. As a result, any change in the underlying debt terms will not flow through to the repayment profile, leading to inconsistencies in the debt schedule.
Recommend reworking the formulas so that both repayment methods dynamically adjust based on the debt tenure and repayment period inputs.</t>
    </r>
  </si>
  <si>
    <r>
      <rPr>
        <b/>
        <sz val="11"/>
        <rFont val="Aptos"/>
        <family val="2"/>
      </rPr>
      <t xml:space="preserve">Interest (in PAT, not repeated)
</t>
    </r>
    <r>
      <rPr>
        <sz val="11"/>
        <rFont val="Aptos"/>
        <family val="2"/>
      </rPr>
      <t xml:space="preserve">Interest expense is currently being classified under Operating Cash Flow, whereas under standard accounting and project finance practice, interest paid on borrowings should be classified under Financing Cash Flow.
The current treatment overstates Cash Flow from Financing and understates Cash Flow from Operations, distorting key cash flow metrics. Recommend reclassifying interest paid from Operating to Financing activities to ensure the cash flow statement appropriately reflects the nature of the outflow.
</t>
    </r>
  </si>
  <si>
    <r>
      <rPr>
        <b/>
        <sz val="11"/>
        <rFont val="Aptos"/>
        <family val="2"/>
      </rPr>
      <t>Project FCF (Unlevered)</t>
    </r>
    <r>
      <rPr>
        <sz val="11"/>
        <rFont val="Aptos"/>
        <family val="2"/>
      </rPr>
      <t xml:space="preserve">
The Unlevered FCF currently uses the actual tax expense, which includes the benefit of the interest tax shield. By definition, Unlevered FCF should be computed on a debt-free basis, with notional tax applied on EBIT (not PBT).
Recommend reworking as: EBIT (-) Tax on EBIT (+) D&amp;A (+/-) Working Capital (-) Capex, so that the FCF reflects operating performance independent of capital structure.
</t>
    </r>
  </si>
  <si>
    <t>PROJECT : Wind Energy AI</t>
  </si>
  <si>
    <t>Label</t>
  </si>
  <si>
    <t>Critical (🔴)</t>
  </si>
  <si>
    <t>Important (🟠)</t>
  </si>
  <si>
    <t>Query (❓)</t>
  </si>
  <si>
    <r>
      <rPr>
        <b/>
        <sz val="11"/>
        <rFont val="Aptos"/>
        <family val="2"/>
      </rPr>
      <t>Fixed Assets (NBV)</t>
    </r>
    <r>
      <rPr>
        <sz val="11"/>
        <rFont val="Aptos"/>
        <family val="2"/>
      </rPr>
      <t xml:space="preserve">
The balance sheet does not wind down to zero at the end of the model period, with residual Fixed Asset balances remaining at the terminal date. 
Ideally, the model should cover the full concession period, with all asset and liability balances fully wound down by the end, to accurately reflect the project's economic life.
</t>
    </r>
  </si>
  <si>
    <r>
      <rPr>
        <b/>
        <sz val="11"/>
        <rFont val="Aptos"/>
        <family val="2"/>
      </rPr>
      <t>Operating Summary - Timeline</t>
    </r>
    <r>
      <rPr>
        <sz val="11"/>
        <rFont val="Aptos"/>
        <family val="2"/>
      </rPr>
      <t xml:space="preserve">
The timeline used in the operating summary is inconsistent, with intermediate periods omitted.
Recommend revising to a continuous, uniform timeline so that the dashboard provides a complete and comparable view of operating performance.
</t>
    </r>
  </si>
  <si>
    <r>
      <rPr>
        <b/>
        <sz val="11"/>
        <rFont val="Aptos"/>
        <family val="2"/>
      </rPr>
      <t>Balance Sheet Check - Tolerance</t>
    </r>
    <r>
      <rPr>
        <sz val="11"/>
        <rFont val="Aptos"/>
        <family val="2"/>
      </rPr>
      <t xml:space="preserve">
The check returns "PASS" if the sum of absolute differences is &lt;1. As the model is in millions, this allows a tolerance of ~INR 1mn, which could mask genuine balancing errors.
Recommend tightening the threshold to 1 currency unit to ensure any imbalance is flagged.
</t>
    </r>
  </si>
  <si>
    <r>
      <rPr>
        <b/>
        <sz val="11"/>
        <rFont val="Aptos"/>
        <family val="2"/>
      </rPr>
      <t>Repayment Method (1=Sculpted, 2=Equal, 3=Bullet)</t>
    </r>
    <r>
      <rPr>
        <sz val="11"/>
        <rFont val="Aptos"/>
        <family val="2"/>
      </rPr>
      <t xml:space="preserve">
The toggle requires manual input of a numeric value and has no drop-down for selection.
Recommend adding data validation with a drop-down list (Sculpted / Equal / Bullet) at Assumptions!B62 to restrict inputs to valid options.
</t>
    </r>
  </si>
  <si>
    <r>
      <rPr>
        <b/>
        <sz val="11"/>
        <rFont val="Aptos"/>
        <family val="2"/>
      </rPr>
      <t>Unused Assumption Inputs</t>
    </r>
    <r>
      <rPr>
        <sz val="11"/>
        <rFont val="Aptos"/>
        <family val="2"/>
      </rPr>
      <t xml:space="preserve">
Several inputs are populated but not flowing into the model, so changes to them have no impact on outputs.
Recommend building the necessary linkages so each input is referenced in the relevant calculation (e.g., minimum cash balance enforced in the cash waterfall).
</t>
    </r>
  </si>
  <si>
    <r>
      <rPr>
        <b/>
        <sz val="11"/>
        <rFont val="Aptos"/>
        <family val="2"/>
      </rPr>
      <t xml:space="preserve">Construction Assets
</t>
    </r>
    <r>
      <rPr>
        <sz val="11"/>
        <rFont val="Aptos"/>
        <family val="2"/>
      </rPr>
      <t xml:space="preserve">The formulas used across the construction assets / depreciation schedule are inconsistent in their construction and reference logic. This inconsistency makes the schedule difficult to audit and increases the risk of calculation errors.
Recommend standardising the formula across all rows to ensure consistency and accuracy.
</t>
    </r>
  </si>
  <si>
    <r>
      <rPr>
        <b/>
        <sz val="11"/>
        <rFont val="Aptos"/>
        <family val="2"/>
      </rPr>
      <t xml:space="preserve">Valuation metrics
</t>
    </r>
    <r>
      <rPr>
        <sz val="11"/>
        <rFont val="Aptos"/>
        <family val="2"/>
      </rPr>
      <t xml:space="preserve">The Project IRR and NPV are currently computed using Excel's IRR and NPV functions.
Recommend replacing IRR with XIRR and NPV with XNPV, which take actual cash flow dates as inputs and therefore provide a more accurate measure of project returns.
</t>
    </r>
  </si>
  <si>
    <t>Wind_Energy_Financial_Model.xlsx</t>
  </si>
  <si>
    <t>Best Practice (ℹ️)</t>
  </si>
  <si>
    <t>Prepared by:</t>
  </si>
  <si>
    <t>The 'Comments' spreadsheet is prepared as part of an analytical exercise performed on an AI-generated wind energy financial model to evaluate model quality, identify limitations, and assess areas where human review and professional judgment remain necessary.
This report has been developed solely for the purpose of supporting commentary, observations, and findings related to the assessment of AI-generated financial modeling outputs and should not be used or relied upon for investment, financing, valuation, or decision-making purposes.
The review has been performed on the AI-generated model in its base configuration and focuses primarily on structural integrity, formula consistency, logical robustness, flexibility, and project finance modeling practices under the 'Base Case' scenario only.
No responsibility is accepted for reliance placed on this spreadsheet outside the intended analytical purpose described above.</t>
  </si>
  <si>
    <t>E M O D E L F A C T O R Y</t>
  </si>
  <si>
    <t>Limited Scope Model Review</t>
  </si>
  <si>
    <r>
      <rPr>
        <b/>
        <sz val="11"/>
        <rFont val="Aptos"/>
        <family val="2"/>
      </rPr>
      <t>Net Book Value</t>
    </r>
    <r>
      <rPr>
        <sz val="11"/>
        <rFont val="Aptos"/>
        <family val="2"/>
      </rPr>
      <t xml:space="preserve">
The asset is fully depreciated over a 5-year period, whereas the operational phase extends over 15 years. No replacement / maintenance capex has been modelled for the remaining 10 operational years, which is not reflective of the project's economic life.
Recommend incorporating replacement capex assumptions to appropriately capture asset reinvestment over the full operating period, or kindly confirm if intended.
</t>
    </r>
  </si>
  <si>
    <r>
      <rPr>
        <b/>
        <sz val="11"/>
        <rFont val="Aptos"/>
        <family val="2"/>
      </rPr>
      <t xml:space="preserve">Closing Cash
</t>
    </r>
    <r>
      <rPr>
        <sz val="11"/>
        <rFont val="Aptos"/>
        <family val="2"/>
      </rPr>
      <t xml:space="preserve">We noted that the closing cash balance turns negative in certain periods, primarily on account of dividends being distributed without taking into account the available cash balance. Additionally, per the assumptions (refer Assumptions!B60), a minimum cash balance of INR 150mn is required to be maintained, which is currently not being enforced in the model.
Recommend incorporating a cash sweep / dividend block such that dividends are paid only to the extent of surplus cash available after maintaining the minimum cash threshold, thereby ensuring the closing cash balance does not fall below INR 150mn at any point, or kindly confirm if intended.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</si>
</sst>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quot;-&quot;"/>
    <numFmt numFmtId="169" formatCode="#,##0_);[Red]\(#,##0\);\-_)"/>
    <numFmt numFmtId="170" formatCode="&quot;update refs&quot;;;"/>
    <numFmt numFmtId="171" formatCode="#,##0_);\(#,##0\);&quot;-  &quot;;&quot; &quot;@&quot; &quot;"/>
    <numFmt numFmtId="172" formatCode="0.00%_);\-0.00%_);&quot;-  &quot;;&quot; &quot;@&quot; &quot;"/>
    <numFmt numFmtId="173" formatCode="#,##0.0000_);\(#,##0.0000\);&quot;-  &quot;;&quot; &quot;@&quot; &quot;"/>
    <numFmt numFmtId="174" formatCode="dd\ mmm\ yyyy_);\(###0\);&quot;-  &quot;;&quot; &quot;@&quot; &quot;"/>
    <numFmt numFmtId="175" formatCode="dd\ mmm\ yy_);\(###0\);&quot;-  &quot;;&quot; &quot;@&quot; &quot;"/>
    <numFmt numFmtId="176" formatCode="###0_);\(###0\);&quot;-  &quot;;&quot; &quot;@&quot; &quot;"/>
    <numFmt numFmtId="177" formatCode="General\ &quot;.&quot;"/>
  </numFmts>
  <fonts count="4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10"/>
      <color indexed="8"/>
      <name val="Arial"/>
      <family val="2"/>
    </font>
    <font>
      <sz val="10"/>
      <name val="Arial"/>
      <family val="2"/>
    </font>
    <font>
      <i/>
      <sz val="10"/>
      <name val="Arial"/>
      <family val="2"/>
    </font>
    <font>
      <b/>
      <sz val="10"/>
      <name val="Arial"/>
      <family val="2"/>
    </font>
    <font>
      <b/>
      <i/>
      <sz val="10"/>
      <name val="Arial"/>
      <family val="2"/>
    </font>
    <font>
      <u/>
      <sz val="10"/>
      <color theme="10"/>
      <name val="Arial"/>
      <family val="2"/>
    </font>
    <font>
      <sz val="10"/>
      <name val="Aptos"/>
      <family val="2"/>
    </font>
    <font>
      <b/>
      <sz val="10"/>
      <name val="Aptos"/>
      <family val="2"/>
    </font>
    <font>
      <sz val="11"/>
      <name val="Aptos"/>
      <family val="2"/>
    </font>
    <font>
      <b/>
      <sz val="11"/>
      <name val="Aptos"/>
      <family val="2"/>
    </font>
    <font>
      <b/>
      <sz val="15"/>
      <color theme="0"/>
      <name val="Aptos"/>
      <family val="2"/>
    </font>
    <font>
      <u/>
      <sz val="15"/>
      <color theme="0"/>
      <name val="Aptos"/>
      <family val="2"/>
    </font>
    <font>
      <b/>
      <u/>
      <sz val="15"/>
      <color theme="0"/>
      <name val="Aptos"/>
      <family val="2"/>
    </font>
    <font>
      <u/>
      <sz val="10"/>
      <color theme="0"/>
      <name val="Aptos"/>
      <family val="2"/>
    </font>
    <font>
      <b/>
      <sz val="12"/>
      <color theme="0"/>
      <name val="Aptos"/>
      <family val="2"/>
    </font>
    <font>
      <b/>
      <sz val="12"/>
      <name val="Aptos"/>
      <family val="2"/>
    </font>
    <font>
      <b/>
      <sz val="10"/>
      <color theme="0"/>
      <name val="Aptos"/>
      <family val="2"/>
    </font>
    <font>
      <b/>
      <sz val="11"/>
      <color theme="0"/>
      <name val="Aptos"/>
      <family val="2"/>
    </font>
    <font>
      <i/>
      <sz val="10"/>
      <color indexed="25"/>
      <name val="Aptos"/>
      <family val="2"/>
    </font>
    <font>
      <i/>
      <sz val="10"/>
      <name val="Aptos"/>
      <family val="2"/>
    </font>
    <font>
      <b/>
      <sz val="12"/>
      <color rgb="FF000000"/>
      <name val="Aptos"/>
      <family val="2"/>
    </font>
    <font>
      <b/>
      <sz val="12"/>
      <color indexed="25"/>
      <name val="Aptos"/>
      <family val="2"/>
    </font>
    <font>
      <u/>
      <sz val="11"/>
      <color indexed="8"/>
      <name val="Aptos"/>
      <family val="2"/>
    </font>
    <font>
      <u/>
      <sz val="11"/>
      <color theme="0"/>
      <name val="Aptos"/>
      <family val="2"/>
    </font>
    <font>
      <sz val="11"/>
      <color rgb="FF000000"/>
      <name val="Aptos"/>
      <family val="2"/>
    </font>
    <font>
      <b/>
      <sz val="11"/>
      <color indexed="8"/>
      <name val="Aptos"/>
      <family val="2"/>
    </font>
    <font>
      <b/>
      <sz val="16"/>
      <name val="Aptos"/>
      <family val="2"/>
    </font>
    <font>
      <u/>
      <sz val="10"/>
      <color theme="10"/>
      <name val="Aptos"/>
      <family val="2"/>
    </font>
    <font>
      <sz val="10"/>
      <color theme="0"/>
      <name val="Aptos"/>
      <family val="2"/>
    </font>
    <font>
      <b/>
      <sz val="24"/>
      <color theme="0"/>
      <name val="Aptos"/>
      <family val="2"/>
    </font>
    <font>
      <sz val="20"/>
      <color theme="0"/>
      <name val="Aptos"/>
      <family val="2"/>
    </font>
    <font>
      <u/>
      <sz val="11"/>
      <color theme="10"/>
      <name val="Aptos"/>
      <family val="2"/>
    </font>
    <font>
      <u/>
      <sz val="11"/>
      <color theme="10"/>
      <name val="Calibri"/>
      <family val="2"/>
      <scheme val="minor"/>
    </font>
    <font>
      <sz val="12"/>
      <color theme="0"/>
      <name val="Aptos"/>
      <family val="2"/>
    </font>
    <font>
      <b/>
      <sz val="11"/>
      <color theme="0"/>
      <name val="Calibri"/>
      <family val="2"/>
      <scheme val="minor"/>
    </font>
  </fonts>
  <fills count="13">
    <fill>
      <patternFill patternType="none"/>
    </fill>
    <fill>
      <patternFill patternType="gray125"/>
    </fill>
    <fill>
      <patternFill patternType="solid">
        <fgColor rgb="FFD9D9D9"/>
        <bgColor indexed="64"/>
      </patternFill>
    </fill>
    <fill>
      <patternFill patternType="solid">
        <fgColor rgb="FFECECEC"/>
        <bgColor indexed="64"/>
      </patternFill>
    </fill>
    <fill>
      <patternFill patternType="solid">
        <fgColor theme="3"/>
        <bgColor indexed="64"/>
      </patternFill>
    </fill>
    <fill>
      <patternFill patternType="solid">
        <fgColor rgb="FFE8E8E8"/>
        <bgColor indexed="64"/>
      </patternFill>
    </fill>
    <fill>
      <patternFill patternType="solid">
        <fgColor rgb="FF999999"/>
        <bgColor indexed="64"/>
      </patternFill>
    </fill>
    <fill>
      <patternFill patternType="solid">
        <fgColor rgb="FFFFFFAF"/>
        <bgColor indexed="64"/>
      </patternFill>
    </fill>
    <fill>
      <patternFill patternType="solid">
        <fgColor theme="8" tint="0.79998168889431442"/>
        <bgColor indexed="64"/>
      </patternFill>
    </fill>
    <fill>
      <patternFill patternType="solid">
        <fgColor rgb="FFFECACA"/>
        <bgColor indexed="64"/>
      </patternFill>
    </fill>
    <fill>
      <patternFill patternType="solid">
        <fgColor rgb="FFFED7AA"/>
        <bgColor indexed="64"/>
      </patternFill>
    </fill>
    <fill>
      <patternFill patternType="solid">
        <fgColor rgb="FFFEF3C7"/>
        <bgColor indexed="64"/>
      </patternFill>
    </fill>
    <fill>
      <patternFill patternType="solid">
        <fgColor rgb="FFD1FAE5"/>
        <bgColor indexed="64"/>
      </patternFill>
    </fill>
  </fills>
  <borders count="58">
    <border>
      <left/>
      <right/>
      <top/>
      <bottom/>
      <diagonal/>
    </border>
    <border>
      <left/>
      <right/>
      <top style="thin">
        <color indexed="22"/>
      </top>
      <bottom/>
      <diagonal/>
    </border>
    <border>
      <left/>
      <right/>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thin">
        <color theme="1" tint="0.499984740745262"/>
      </bottom>
      <diagonal/>
    </border>
    <border>
      <left style="thin">
        <color theme="0" tint="-0.24994659260841701"/>
      </left>
      <right style="thin">
        <color theme="0" tint="-0.24994659260841701"/>
      </right>
      <top/>
      <bottom style="thin">
        <color theme="0" tint="-0.2499465926084170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22"/>
      </top>
      <bottom/>
      <diagonal/>
    </border>
    <border>
      <left style="thin">
        <color indexed="64"/>
      </left>
      <right/>
      <top/>
      <bottom style="thin">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right style="thin">
        <color indexed="64"/>
      </right>
      <top style="hair">
        <color indexed="64"/>
      </top>
      <bottom style="hair">
        <color indexed="64"/>
      </bottom>
      <diagonal/>
    </border>
    <border>
      <left style="hair">
        <color indexed="64"/>
      </left>
      <right/>
      <top style="thin">
        <color indexed="22"/>
      </top>
      <bottom/>
      <diagonal/>
    </border>
    <border>
      <left style="hair">
        <color indexed="64"/>
      </left>
      <right/>
      <top/>
      <bottom style="thin">
        <color indexed="22"/>
      </bottom>
      <diagonal/>
    </border>
    <border>
      <left style="hair">
        <color indexed="64"/>
      </left>
      <right/>
      <top style="thin">
        <color indexed="22"/>
      </top>
      <bottom style="thin">
        <color indexed="64"/>
      </bottom>
      <diagonal/>
    </border>
    <border>
      <left style="thin">
        <color theme="0"/>
      </left>
      <right style="thin">
        <color theme="0"/>
      </right>
      <top style="thin">
        <color theme="0"/>
      </top>
      <bottom style="thin">
        <color theme="0"/>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hair">
        <color theme="0"/>
      </right>
      <top style="hair">
        <color theme="0"/>
      </top>
      <bottom style="hair">
        <color theme="0"/>
      </bottom>
      <diagonal/>
    </border>
    <border>
      <left style="thin">
        <color theme="0" tint="-0.24994659260841701"/>
      </left>
      <right/>
      <top style="thin">
        <color theme="0" tint="-0.24994659260841701"/>
      </top>
      <bottom style="hair">
        <color theme="0"/>
      </bottom>
      <diagonal/>
    </border>
    <border>
      <left/>
      <right style="thin">
        <color theme="0" tint="-0.24994659260841701"/>
      </right>
      <top style="thin">
        <color theme="0" tint="-0.24994659260841701"/>
      </top>
      <bottom style="hair">
        <color theme="0"/>
      </bottom>
      <diagonal/>
    </border>
    <border>
      <left style="thin">
        <color theme="0" tint="-0.24994659260841701"/>
      </left>
      <right style="thin">
        <color theme="0" tint="-0.24994659260841701"/>
      </right>
      <top/>
      <bottom style="hair">
        <color theme="0"/>
      </bottom>
      <diagonal/>
    </border>
    <border>
      <left style="hair">
        <color theme="0"/>
      </left>
      <right style="hair">
        <color theme="0"/>
      </right>
      <top style="hair">
        <color theme="0"/>
      </top>
      <bottom style="hair">
        <color theme="0"/>
      </bottom>
      <diagonal/>
    </border>
    <border>
      <left style="hair">
        <color theme="0"/>
      </left>
      <right/>
      <top/>
      <bottom/>
      <diagonal/>
    </border>
    <border>
      <left style="hair">
        <color theme="0"/>
      </left>
      <right/>
      <top/>
      <bottom style="hair">
        <color theme="0"/>
      </bottom>
      <diagonal/>
    </border>
    <border>
      <left style="hair">
        <color theme="0"/>
      </left>
      <right/>
      <top style="hair">
        <color theme="0"/>
      </top>
      <bottom/>
      <diagonal/>
    </border>
    <border>
      <left style="hair">
        <color theme="0"/>
      </left>
      <right/>
      <top style="hair">
        <color theme="0"/>
      </top>
      <bottom style="hair">
        <color theme="0"/>
      </bottom>
      <diagonal/>
    </border>
    <border>
      <left/>
      <right/>
      <top style="thin">
        <color indexed="26"/>
      </top>
      <bottom/>
      <diagonal/>
    </border>
    <border>
      <left/>
      <right/>
      <top style="thin">
        <color theme="0" tint="-0.14996795556505021"/>
      </top>
      <bottom style="thin">
        <color theme="0" tint="-0.14996795556505021"/>
      </bottom>
      <diagonal/>
    </border>
    <border>
      <left style="thin">
        <color theme="0"/>
      </left>
      <right/>
      <top style="thin">
        <color theme="0"/>
      </top>
      <bottom style="thin">
        <color theme="0" tint="-0.14996795556505021"/>
      </bottom>
      <diagonal/>
    </border>
    <border>
      <left/>
      <right style="thin">
        <color theme="0"/>
      </right>
      <top style="thin">
        <color theme="0"/>
      </top>
      <bottom style="thin">
        <color theme="0" tint="-0.14996795556505021"/>
      </bottom>
      <diagonal/>
    </border>
    <border>
      <left style="thin">
        <color theme="0" tint="-0.24994659260841701"/>
      </left>
      <right/>
      <top style="hair">
        <color theme="0"/>
      </top>
      <bottom style="thin">
        <color theme="0" tint="-0.24994659260841701"/>
      </bottom>
      <diagonal/>
    </border>
    <border>
      <left/>
      <right style="thin">
        <color theme="0" tint="-0.24994659260841701"/>
      </right>
      <top style="hair">
        <color theme="0"/>
      </top>
      <bottom style="thin">
        <color theme="0" tint="-0.24994659260841701"/>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right/>
      <top style="thin">
        <color indexed="22"/>
      </top>
      <bottom style="hair">
        <color indexed="64"/>
      </bottom>
      <diagonal/>
    </border>
    <border>
      <left/>
      <right style="thin">
        <color indexed="64"/>
      </right>
      <top style="thin">
        <color indexed="22"/>
      </top>
      <bottom style="hair">
        <color indexed="64"/>
      </bottom>
      <diagonal/>
    </border>
    <border>
      <left/>
      <right/>
      <top style="hair">
        <color auto="1"/>
      </top>
      <bottom style="thin">
        <color indexed="22"/>
      </bottom>
      <diagonal/>
    </border>
    <border>
      <left/>
      <right style="thin">
        <color indexed="64"/>
      </right>
      <top style="hair">
        <color auto="1"/>
      </top>
      <bottom style="thin">
        <color indexed="22"/>
      </bottom>
      <diagonal/>
    </border>
    <border>
      <left/>
      <right style="thin">
        <color indexed="64"/>
      </right>
      <top/>
      <bottom style="thin">
        <color indexed="22"/>
      </bottom>
      <diagonal/>
    </border>
    <border>
      <left style="thin">
        <color indexed="64"/>
      </left>
      <right/>
      <top/>
      <bottom style="thin">
        <color theme="0" tint="-0.24994659260841701"/>
      </bottom>
      <diagonal/>
    </border>
    <border>
      <left/>
      <right/>
      <top/>
      <bottom style="thin">
        <color theme="0" tint="-0.24994659260841701"/>
      </bottom>
      <diagonal/>
    </border>
    <border>
      <left style="hair">
        <color indexed="64"/>
      </left>
      <right/>
      <top/>
      <bottom style="thin">
        <color theme="0" tint="-0.24994659260841701"/>
      </bottom>
      <diagonal/>
    </border>
    <border>
      <left/>
      <right/>
      <top style="hair">
        <color auto="1"/>
      </top>
      <bottom style="thin">
        <color theme="0" tint="-0.24994659260841701"/>
      </bottom>
      <diagonal/>
    </border>
    <border>
      <left/>
      <right style="thin">
        <color indexed="64"/>
      </right>
      <top style="hair">
        <color auto="1"/>
      </top>
      <bottom style="thin">
        <color theme="0" tint="-0.24994659260841701"/>
      </bottom>
      <diagonal/>
    </border>
  </borders>
  <cellStyleXfs count="19">
    <xf numFmtId="171" fontId="0" fillId="0" borderId="0" applyFont="0" applyFill="0" applyBorder="0" applyProtection="0">
      <alignment vertical="top"/>
    </xf>
    <xf numFmtId="169" fontId="7" fillId="0" borderId="0" applyFill="0" applyBorder="0" applyAlignment="0" applyProtection="0"/>
    <xf numFmtId="167" fontId="8" fillId="0" borderId="0" applyFont="0" applyFill="0" applyBorder="0" applyAlignment="0" applyProtection="0"/>
    <xf numFmtId="165" fontId="8" fillId="0" borderId="0" applyFont="0" applyFill="0" applyBorder="0" applyAlignment="0" applyProtection="0"/>
    <xf numFmtId="166"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0" fontId="5" fillId="0" borderId="0"/>
    <xf numFmtId="0" fontId="12" fillId="0" borderId="0" applyNumberFormat="0" applyFill="0" applyBorder="0" applyAlignment="0" applyProtection="0"/>
    <xf numFmtId="172" fontId="8" fillId="0" borderId="0" applyFont="0" applyFill="0" applyBorder="0" applyProtection="0">
      <alignment vertical="top"/>
    </xf>
    <xf numFmtId="173" fontId="8" fillId="0" borderId="0" applyFont="0" applyFill="0" applyBorder="0" applyProtection="0">
      <alignment vertical="top"/>
    </xf>
    <xf numFmtId="174" fontId="8" fillId="0" borderId="0" applyFont="0" applyFill="0" applyBorder="0" applyProtection="0">
      <alignment vertical="top"/>
    </xf>
    <xf numFmtId="175" fontId="8" fillId="0" borderId="0" applyFont="0" applyFill="0" applyBorder="0" applyProtection="0">
      <alignment vertical="top"/>
    </xf>
    <xf numFmtId="176" fontId="8" fillId="0" borderId="0" applyFont="0" applyFill="0" applyBorder="0" applyProtection="0">
      <alignment vertical="top"/>
    </xf>
    <xf numFmtId="0" fontId="4" fillId="0" borderId="0"/>
    <xf numFmtId="0" fontId="3" fillId="0" borderId="0"/>
    <xf numFmtId="0" fontId="2" fillId="0" borderId="0"/>
    <xf numFmtId="171" fontId="1" fillId="0" borderId="0" applyFont="0" applyFill="0" applyBorder="0" applyProtection="0">
      <alignment vertical="top"/>
    </xf>
    <xf numFmtId="0" fontId="39" fillId="0" borderId="0" applyNumberFormat="0" applyFill="0" applyBorder="0" applyAlignment="0" applyProtection="0"/>
  </cellStyleXfs>
  <cellXfs count="197">
    <xf numFmtId="171" fontId="0" fillId="0" borderId="0" xfId="0">
      <alignment vertical="top"/>
    </xf>
    <xf numFmtId="171" fontId="10" fillId="0" borderId="0" xfId="0" applyFont="1">
      <alignment vertical="top"/>
    </xf>
    <xf numFmtId="171" fontId="10" fillId="0" borderId="0" xfId="0" applyFont="1" applyAlignment="1">
      <alignment horizontal="center" vertical="center"/>
    </xf>
    <xf numFmtId="171" fontId="0" fillId="0" borderId="0" xfId="0" applyAlignment="1">
      <alignment horizontal="center" vertical="top"/>
    </xf>
    <xf numFmtId="171" fontId="10" fillId="0" borderId="0" xfId="0" applyFont="1" applyAlignment="1">
      <alignment horizontal="center" vertical="top"/>
    </xf>
    <xf numFmtId="171" fontId="10" fillId="0" borderId="41" xfId="0" applyFont="1" applyFill="1" applyBorder="1" applyAlignment="1">
      <alignment horizontal="center" vertical="top"/>
    </xf>
    <xf numFmtId="171" fontId="10" fillId="0" borderId="41" xfId="0" applyFont="1" applyFill="1" applyBorder="1" applyAlignment="1">
      <alignment horizontal="center" vertical="top" wrapText="1"/>
    </xf>
    <xf numFmtId="171" fontId="8" fillId="0" borderId="41" xfId="0" applyFont="1" applyFill="1" applyBorder="1" applyAlignment="1">
      <alignment horizontal="center" vertical="top" wrapText="1"/>
    </xf>
    <xf numFmtId="0" fontId="10" fillId="0" borderId="41" xfId="0" applyNumberFormat="1" applyFont="1" applyFill="1" applyBorder="1" applyAlignment="1">
      <alignment horizontal="center" vertical="top" wrapText="1"/>
    </xf>
    <xf numFmtId="49" fontId="8" fillId="0" borderId="41" xfId="0" quotePrefix="1" applyNumberFormat="1" applyFont="1" applyFill="1" applyBorder="1" applyAlignment="1">
      <alignment horizontal="left" vertical="top" wrapText="1"/>
    </xf>
    <xf numFmtId="49" fontId="8" fillId="0" borderId="41" xfId="0" quotePrefix="1" applyNumberFormat="1" applyFont="1" applyFill="1" applyBorder="1" applyAlignment="1">
      <alignment vertical="top" wrapText="1"/>
    </xf>
    <xf numFmtId="0" fontId="0" fillId="0" borderId="41" xfId="0" applyNumberFormat="1" applyFill="1" applyBorder="1" applyAlignment="1">
      <alignment vertical="top" wrapText="1"/>
    </xf>
    <xf numFmtId="171" fontId="0" fillId="0" borderId="41" xfId="0" applyBorder="1" applyAlignment="1">
      <alignment vertical="center"/>
    </xf>
    <xf numFmtId="171" fontId="10" fillId="2" borderId="40" xfId="0" applyFont="1" applyFill="1" applyBorder="1">
      <alignment vertical="top"/>
    </xf>
    <xf numFmtId="176" fontId="9" fillId="2" borderId="40" xfId="13" applyFont="1" applyFill="1" applyBorder="1">
      <alignment vertical="top"/>
    </xf>
    <xf numFmtId="170" fontId="10" fillId="2" borderId="40" xfId="0" applyNumberFormat="1" applyFont="1" applyFill="1" applyBorder="1" applyAlignment="1">
      <alignment horizontal="left" vertical="top"/>
    </xf>
    <xf numFmtId="171" fontId="10" fillId="2" borderId="40" xfId="0" applyFont="1" applyFill="1" applyBorder="1" applyAlignment="1">
      <alignment horizontal="center" vertical="center" wrapText="1"/>
    </xf>
    <xf numFmtId="171" fontId="11" fillId="2" borderId="40" xfId="0" applyFont="1" applyFill="1" applyBorder="1" applyAlignment="1">
      <alignment horizontal="center" vertical="top" wrapText="1"/>
    </xf>
    <xf numFmtId="0" fontId="11" fillId="2" borderId="40" xfId="0" applyNumberFormat="1" applyFont="1" applyFill="1" applyBorder="1" applyAlignment="1">
      <alignment horizontal="center" vertical="top" wrapText="1"/>
    </xf>
    <xf numFmtId="49" fontId="0" fillId="2" borderId="40" xfId="0" applyNumberFormat="1" applyFill="1" applyBorder="1" applyAlignment="1">
      <alignment horizontal="left" vertical="top"/>
    </xf>
    <xf numFmtId="49" fontId="11" fillId="2" borderId="40" xfId="0" applyNumberFormat="1" applyFont="1" applyFill="1" applyBorder="1" applyAlignment="1">
      <alignment horizontal="left" vertical="top" wrapText="1"/>
    </xf>
    <xf numFmtId="171" fontId="10" fillId="2" borderId="40" xfId="0" applyFont="1" applyFill="1" applyBorder="1" applyAlignment="1">
      <alignment vertical="top" wrapText="1"/>
    </xf>
    <xf numFmtId="0" fontId="0" fillId="0" borderId="41" xfId="0" applyNumberFormat="1" applyFont="1" applyFill="1" applyBorder="1" applyAlignment="1">
      <alignment horizontal="center" vertical="top"/>
    </xf>
    <xf numFmtId="0" fontId="15" fillId="0" borderId="41" xfId="0" applyNumberFormat="1" applyFont="1" applyFill="1" applyBorder="1" applyAlignment="1">
      <alignment horizontal="center" vertical="top"/>
    </xf>
    <xf numFmtId="171" fontId="16" fillId="0" borderId="41" xfId="0" applyFont="1" applyFill="1" applyBorder="1" applyAlignment="1">
      <alignment horizontal="center" vertical="top"/>
    </xf>
    <xf numFmtId="171" fontId="16" fillId="0" borderId="41" xfId="0" applyFont="1" applyFill="1" applyBorder="1" applyAlignment="1">
      <alignment horizontal="center" vertical="top" wrapText="1"/>
    </xf>
    <xf numFmtId="171" fontId="15" fillId="0" borderId="41" xfId="0" applyFont="1" applyFill="1" applyBorder="1" applyAlignment="1">
      <alignment horizontal="center" vertical="top" wrapText="1"/>
    </xf>
    <xf numFmtId="0" fontId="16" fillId="0" borderId="41" xfId="0" quotePrefix="1" applyNumberFormat="1" applyFont="1" applyFill="1" applyBorder="1" applyAlignment="1">
      <alignment horizontal="center" vertical="top" wrapText="1"/>
    </xf>
    <xf numFmtId="49" fontId="15" fillId="0" borderId="41" xfId="0" quotePrefix="1" applyNumberFormat="1" applyFont="1" applyFill="1" applyBorder="1" applyAlignment="1">
      <alignment horizontal="left" vertical="top" wrapText="1"/>
    </xf>
    <xf numFmtId="49" fontId="15" fillId="0" borderId="41" xfId="0" quotePrefix="1" applyNumberFormat="1" applyFont="1" applyFill="1" applyBorder="1" applyAlignment="1">
      <alignment vertical="top" wrapText="1"/>
    </xf>
    <xf numFmtId="0" fontId="15" fillId="0" borderId="41" xfId="0" quotePrefix="1" applyNumberFormat="1" applyFont="1" applyFill="1" applyBorder="1" applyAlignment="1">
      <alignment vertical="top" wrapText="1"/>
    </xf>
    <xf numFmtId="0" fontId="16" fillId="0" borderId="41" xfId="0" applyNumberFormat="1" applyFont="1" applyFill="1" applyBorder="1" applyAlignment="1">
      <alignment horizontal="center" vertical="top" wrapText="1"/>
    </xf>
    <xf numFmtId="0" fontId="15" fillId="0" borderId="41" xfId="0" applyNumberFormat="1" applyFont="1" applyFill="1" applyBorder="1" applyAlignment="1">
      <alignment vertical="top" wrapText="1"/>
    </xf>
    <xf numFmtId="171" fontId="17" fillId="4" borderId="0" xfId="0" applyFont="1" applyFill="1" applyBorder="1" applyProtection="1">
      <alignment vertical="top"/>
    </xf>
    <xf numFmtId="171" fontId="17" fillId="4" borderId="0" xfId="0" applyFont="1" applyFill="1" applyBorder="1" applyAlignment="1" applyProtection="1">
      <alignment horizontal="center" vertical="center"/>
    </xf>
    <xf numFmtId="171" fontId="18" fillId="4" borderId="0" xfId="0" applyFont="1" applyFill="1" applyBorder="1" applyAlignment="1" applyProtection="1">
      <alignment horizontal="center" vertical="top"/>
    </xf>
    <xf numFmtId="171" fontId="19" fillId="4" borderId="0" xfId="0" applyFont="1" applyFill="1" applyBorder="1" applyAlignment="1" applyProtection="1">
      <alignment horizontal="center" vertical="top"/>
    </xf>
    <xf numFmtId="171" fontId="18" fillId="4" borderId="0" xfId="0" applyFont="1" applyFill="1" applyBorder="1" applyProtection="1">
      <alignment vertical="top"/>
    </xf>
    <xf numFmtId="171" fontId="20" fillId="4" borderId="0" xfId="0" applyFont="1" applyFill="1" applyBorder="1" applyProtection="1">
      <alignment vertical="top"/>
    </xf>
    <xf numFmtId="168" fontId="13" fillId="0" borderId="0" xfId="0" applyNumberFormat="1" applyFont="1">
      <alignment vertical="top"/>
    </xf>
    <xf numFmtId="0" fontId="21" fillId="4" borderId="28" xfId="0" applyNumberFormat="1" applyFont="1" applyFill="1" applyBorder="1" applyAlignment="1" applyProtection="1">
      <alignment horizontal="center" vertical="top" wrapText="1"/>
    </xf>
    <xf numFmtId="0" fontId="21" fillId="4" borderId="28" xfId="0" applyNumberFormat="1" applyFont="1" applyFill="1" applyBorder="1" applyAlignment="1" applyProtection="1">
      <alignment horizontal="centerContinuous" vertical="top" wrapText="1"/>
    </xf>
    <xf numFmtId="0" fontId="21" fillId="4" borderId="28" xfId="0" applyNumberFormat="1" applyFont="1" applyFill="1" applyBorder="1" applyAlignment="1" applyProtection="1">
      <alignment vertical="top" wrapText="1"/>
    </xf>
    <xf numFmtId="0" fontId="22" fillId="0" borderId="0" xfId="0" applyNumberFormat="1" applyFont="1" applyAlignment="1">
      <alignment vertical="top" wrapText="1"/>
    </xf>
    <xf numFmtId="171" fontId="24" fillId="4" borderId="0" xfId="0" applyFont="1" applyFill="1" applyBorder="1" applyAlignment="1" applyProtection="1">
      <alignment vertical="center"/>
    </xf>
    <xf numFmtId="171" fontId="24" fillId="4" borderId="0" xfId="0" applyFont="1" applyFill="1" applyBorder="1" applyAlignment="1" applyProtection="1">
      <alignment horizontal="right" vertical="center"/>
    </xf>
    <xf numFmtId="171" fontId="23" fillId="4" borderId="0" xfId="0" applyFont="1" applyFill="1" applyBorder="1" applyProtection="1">
      <alignment vertical="top"/>
    </xf>
    <xf numFmtId="168" fontId="13" fillId="0" borderId="0" xfId="0" applyNumberFormat="1" applyFont="1" applyBorder="1">
      <alignment vertical="top"/>
    </xf>
    <xf numFmtId="171" fontId="23" fillId="4" borderId="12" xfId="0" applyFont="1" applyFill="1" applyBorder="1" applyProtection="1">
      <alignment vertical="top"/>
    </xf>
    <xf numFmtId="171" fontId="20" fillId="4" borderId="12" xfId="0" applyFont="1" applyFill="1" applyBorder="1" applyProtection="1">
      <alignment vertical="top"/>
    </xf>
    <xf numFmtId="168" fontId="14" fillId="0" borderId="0" xfId="0" applyNumberFormat="1" applyFont="1">
      <alignment vertical="top"/>
    </xf>
    <xf numFmtId="168" fontId="25" fillId="0" borderId="0" xfId="0" quotePrefix="1" applyNumberFormat="1" applyFont="1">
      <alignment vertical="top"/>
    </xf>
    <xf numFmtId="168" fontId="26" fillId="0" borderId="0" xfId="0" quotePrefix="1" applyNumberFormat="1" applyFont="1">
      <alignment vertical="top"/>
    </xf>
    <xf numFmtId="168" fontId="27" fillId="0" borderId="0" xfId="0" applyNumberFormat="1" applyFont="1">
      <alignment vertical="top"/>
    </xf>
    <xf numFmtId="168" fontId="28" fillId="0" borderId="0" xfId="0" applyNumberFormat="1" applyFont="1">
      <alignment vertical="top"/>
    </xf>
    <xf numFmtId="168" fontId="22" fillId="0" borderId="0" xfId="0" applyNumberFormat="1" applyFont="1">
      <alignment vertical="top"/>
    </xf>
    <xf numFmtId="168" fontId="13" fillId="0" borderId="0" xfId="0" applyNumberFormat="1" applyFont="1" applyAlignment="1">
      <alignment vertical="top" wrapText="1"/>
    </xf>
    <xf numFmtId="171" fontId="13" fillId="0" borderId="0" xfId="0" applyFont="1">
      <alignment vertical="top"/>
    </xf>
    <xf numFmtId="168" fontId="13" fillId="0" borderId="0" xfId="0" applyNumberFormat="1" applyFont="1" applyFill="1" applyBorder="1">
      <alignment vertical="top"/>
    </xf>
    <xf numFmtId="177" fontId="29" fillId="2" borderId="16" xfId="0" applyNumberFormat="1" applyFont="1" applyFill="1" applyBorder="1" applyAlignment="1">
      <alignment vertical="center"/>
    </xf>
    <xf numFmtId="168" fontId="14" fillId="0" borderId="0" xfId="0" applyNumberFormat="1" applyFont="1" applyFill="1" applyBorder="1">
      <alignment vertical="top"/>
    </xf>
    <xf numFmtId="171" fontId="13" fillId="0" borderId="0" xfId="0" applyFont="1" applyBorder="1" applyAlignment="1">
      <alignment vertical="top" wrapText="1"/>
    </xf>
    <xf numFmtId="171" fontId="13" fillId="0" borderId="0" xfId="0" applyFont="1" applyBorder="1" applyAlignment="1" applyProtection="1">
      <alignment vertical="top" wrapText="1"/>
      <protection locked="0"/>
    </xf>
    <xf numFmtId="169" fontId="13" fillId="0" borderId="0" xfId="1" applyFont="1" applyFill="1" applyBorder="1" applyAlignment="1" applyProtection="1">
      <alignment horizontal="right" vertical="top" wrapText="1"/>
      <protection locked="0"/>
    </xf>
    <xf numFmtId="15" fontId="13" fillId="0" borderId="0" xfId="0" applyNumberFormat="1" applyFont="1" applyBorder="1" applyAlignment="1" applyProtection="1">
      <alignment vertical="top" wrapText="1"/>
      <protection locked="0"/>
    </xf>
    <xf numFmtId="171" fontId="15" fillId="0" borderId="0" xfId="0" applyFont="1" applyFill="1" applyBorder="1" applyAlignment="1">
      <alignment vertical="top" wrapText="1"/>
    </xf>
    <xf numFmtId="171" fontId="16" fillId="0" borderId="0" xfId="0" applyFont="1" applyFill="1" applyBorder="1" applyAlignment="1">
      <alignment vertical="top" wrapText="1"/>
    </xf>
    <xf numFmtId="171" fontId="15" fillId="0" borderId="0" xfId="0" applyFont="1" applyAlignment="1">
      <alignment vertical="top" wrapText="1"/>
    </xf>
    <xf numFmtId="171" fontId="30" fillId="4" borderId="0" xfId="0" applyFont="1" applyFill="1" applyBorder="1" applyAlignment="1" applyProtection="1">
      <alignment vertical="center"/>
    </xf>
    <xf numFmtId="168" fontId="15" fillId="0" borderId="0" xfId="0" applyNumberFormat="1" applyFont="1" applyAlignment="1">
      <alignment vertical="center"/>
    </xf>
    <xf numFmtId="171" fontId="24" fillId="4" borderId="38" xfId="0" applyFont="1" applyFill="1" applyBorder="1" applyAlignment="1" applyProtection="1">
      <alignment horizontal="right" vertical="center"/>
    </xf>
    <xf numFmtId="171" fontId="24" fillId="4" borderId="35" xfId="0" applyFont="1" applyFill="1" applyBorder="1" applyAlignment="1" applyProtection="1">
      <alignment horizontal="left" vertical="center"/>
    </xf>
    <xf numFmtId="171" fontId="24" fillId="4" borderId="35" xfId="0" applyFont="1" applyFill="1" applyBorder="1" applyAlignment="1" applyProtection="1">
      <alignment horizontal="center" vertical="center"/>
    </xf>
    <xf numFmtId="171" fontId="24" fillId="4" borderId="0" xfId="0" applyFont="1" applyFill="1" applyBorder="1" applyProtection="1">
      <alignment vertical="top"/>
    </xf>
    <xf numFmtId="171" fontId="24" fillId="4" borderId="36" xfId="0" applyFont="1" applyFill="1" applyBorder="1" applyAlignment="1" applyProtection="1">
      <alignment horizontal="right" vertical="top"/>
    </xf>
    <xf numFmtId="171" fontId="31" fillId="7" borderId="13" xfId="0" applyFont="1" applyFill="1" applyBorder="1" applyAlignment="1" applyProtection="1">
      <alignment horizontal="center" vertical="center"/>
    </xf>
    <xf numFmtId="174" fontId="31" fillId="7" borderId="13" xfId="11" applyFont="1" applyFill="1" applyBorder="1" applyAlignment="1" applyProtection="1">
      <alignment horizontal="center" vertical="center"/>
    </xf>
    <xf numFmtId="171" fontId="30" fillId="4" borderId="0" xfId="0" applyFont="1" applyFill="1" applyBorder="1" applyProtection="1">
      <alignment vertical="top"/>
    </xf>
    <xf numFmtId="168" fontId="15" fillId="0" borderId="0" xfId="0" applyNumberFormat="1" applyFont="1">
      <alignment vertical="top"/>
    </xf>
    <xf numFmtId="168" fontId="15" fillId="0" borderId="0" xfId="0" applyNumberFormat="1" applyFont="1" applyBorder="1">
      <alignment vertical="top"/>
    </xf>
    <xf numFmtId="171" fontId="24" fillId="4" borderId="37" xfId="0" applyFont="1" applyFill="1" applyBorder="1" applyAlignment="1" applyProtection="1">
      <alignment horizontal="right" vertical="top"/>
    </xf>
    <xf numFmtId="171" fontId="31" fillId="7" borderId="34" xfId="0" applyFont="1" applyFill="1" applyBorder="1" applyAlignment="1" applyProtection="1">
      <alignment horizontal="center" vertical="center"/>
    </xf>
    <xf numFmtId="174" fontId="31" fillId="7" borderId="34" xfId="11" applyFont="1" applyFill="1" applyBorder="1" applyAlignment="1" applyProtection="1">
      <alignment horizontal="center" vertical="center"/>
    </xf>
    <xf numFmtId="171" fontId="15" fillId="0" borderId="0" xfId="0" applyFont="1">
      <alignment vertical="top"/>
    </xf>
    <xf numFmtId="168" fontId="15" fillId="0" borderId="0" xfId="0" applyNumberFormat="1" applyFont="1" applyAlignment="1">
      <alignment vertical="top" wrapText="1"/>
    </xf>
    <xf numFmtId="176" fontId="24" fillId="4" borderId="16" xfId="13" applyFont="1" applyFill="1" applyBorder="1" applyAlignment="1">
      <alignment vertical="center"/>
    </xf>
    <xf numFmtId="176" fontId="24" fillId="4" borderId="17" xfId="13" applyFont="1" applyFill="1" applyBorder="1" applyAlignment="1">
      <alignment vertical="center"/>
    </xf>
    <xf numFmtId="171" fontId="24" fillId="4" borderId="17" xfId="0" applyFont="1" applyFill="1" applyBorder="1" applyAlignment="1">
      <alignment vertical="center" wrapText="1"/>
    </xf>
    <xf numFmtId="168" fontId="15" fillId="0" borderId="1" xfId="0" applyNumberFormat="1" applyFont="1" applyBorder="1">
      <alignment vertical="top"/>
    </xf>
    <xf numFmtId="171" fontId="16" fillId="8" borderId="19" xfId="0" applyFont="1" applyFill="1" applyBorder="1" applyAlignment="1">
      <alignment horizontal="center" vertical="center" wrapText="1"/>
    </xf>
    <xf numFmtId="171" fontId="16" fillId="8" borderId="1" xfId="0" applyFont="1" applyFill="1" applyBorder="1" applyAlignment="1">
      <alignment horizontal="center" vertical="center" wrapText="1"/>
    </xf>
    <xf numFmtId="171" fontId="15" fillId="8" borderId="25" xfId="0" applyFont="1" applyFill="1" applyBorder="1" applyAlignment="1">
      <alignment vertical="center" wrapText="1"/>
    </xf>
    <xf numFmtId="171" fontId="15" fillId="0" borderId="25" xfId="0" applyFont="1" applyBorder="1" applyAlignment="1">
      <alignment vertical="center" wrapText="1"/>
    </xf>
    <xf numFmtId="171" fontId="15" fillId="0" borderId="14" xfId="0" applyFont="1" applyBorder="1" applyAlignment="1">
      <alignment vertical="center" wrapText="1"/>
    </xf>
    <xf numFmtId="171" fontId="15" fillId="0" borderId="26" xfId="0" applyFont="1" applyBorder="1" applyAlignment="1">
      <alignment vertical="center" wrapText="1"/>
    </xf>
    <xf numFmtId="168" fontId="15" fillId="0" borderId="2" xfId="0" applyNumberFormat="1" applyFont="1" applyBorder="1">
      <alignment vertical="top"/>
    </xf>
    <xf numFmtId="168" fontId="15" fillId="0" borderId="0" xfId="0" applyNumberFormat="1" applyFont="1" applyFill="1" applyBorder="1">
      <alignment vertical="top"/>
    </xf>
    <xf numFmtId="171" fontId="16" fillId="0" borderId="22" xfId="0" applyFont="1" applyFill="1" applyBorder="1" applyAlignment="1">
      <alignment horizontal="center" vertical="center" wrapText="1"/>
    </xf>
    <xf numFmtId="171" fontId="15" fillId="0" borderId="27" xfId="0" applyFont="1" applyFill="1" applyBorder="1" applyAlignment="1">
      <alignment vertical="center" wrapText="1"/>
    </xf>
    <xf numFmtId="168" fontId="15" fillId="0" borderId="1" xfId="0" applyNumberFormat="1" applyFont="1" applyFill="1" applyBorder="1">
      <alignment vertical="top"/>
    </xf>
    <xf numFmtId="168" fontId="16" fillId="0" borderId="0" xfId="0" applyNumberFormat="1" applyFont="1">
      <alignment vertical="top"/>
    </xf>
    <xf numFmtId="177" fontId="32" fillId="0" borderId="0" xfId="0" applyNumberFormat="1" applyFont="1" applyFill="1" applyBorder="1">
      <alignment vertical="top"/>
    </xf>
    <xf numFmtId="168" fontId="32" fillId="0" borderId="0" xfId="0" applyNumberFormat="1" applyFont="1" applyFill="1" applyBorder="1">
      <alignment vertical="top"/>
    </xf>
    <xf numFmtId="168" fontId="32" fillId="6" borderId="11" xfId="0" applyNumberFormat="1" applyFont="1" applyFill="1" applyBorder="1">
      <alignment vertical="top"/>
    </xf>
    <xf numFmtId="171" fontId="13" fillId="3" borderId="0" xfId="0" applyFont="1" applyFill="1">
      <alignment vertical="top"/>
    </xf>
    <xf numFmtId="171" fontId="13" fillId="4" borderId="0" xfId="0" applyFont="1" applyFill="1">
      <alignment vertical="top"/>
    </xf>
    <xf numFmtId="171" fontId="22" fillId="5" borderId="0" xfId="0" applyFont="1" applyFill="1">
      <alignment vertical="top"/>
    </xf>
    <xf numFmtId="171" fontId="13" fillId="5" borderId="0" xfId="0" applyFont="1" applyFill="1">
      <alignment vertical="top"/>
    </xf>
    <xf numFmtId="0" fontId="15" fillId="5" borderId="0" xfId="8" applyFont="1" applyFill="1" applyAlignment="1">
      <alignment vertical="top"/>
    </xf>
    <xf numFmtId="0" fontId="34" fillId="5" borderId="0" xfId="8" applyFont="1" applyFill="1" applyAlignment="1">
      <alignment vertical="top"/>
    </xf>
    <xf numFmtId="171" fontId="23" fillId="4" borderId="0" xfId="0" applyFont="1" applyFill="1" applyAlignment="1">
      <alignment horizontal="centerContinuous" vertical="top"/>
    </xf>
    <xf numFmtId="171" fontId="35" fillId="4" borderId="0" xfId="0" applyFont="1" applyFill="1" applyAlignment="1">
      <alignment horizontal="centerContinuous" vertical="top"/>
    </xf>
    <xf numFmtId="171" fontId="20" fillId="4" borderId="0" xfId="0" applyFont="1" applyFill="1" applyAlignment="1">
      <alignment horizontal="centerContinuous"/>
    </xf>
    <xf numFmtId="171" fontId="35" fillId="4" borderId="0" xfId="0" applyFont="1" applyFill="1">
      <alignment vertical="top"/>
    </xf>
    <xf numFmtId="171" fontId="13" fillId="4" borderId="0" xfId="0" applyFont="1" applyFill="1" applyAlignment="1">
      <alignment horizontal="centerContinuous" vertical="top"/>
    </xf>
    <xf numFmtId="0" fontId="34" fillId="3" borderId="0" xfId="8" applyFont="1" applyFill="1" applyAlignment="1">
      <alignment vertical="top"/>
    </xf>
    <xf numFmtId="171" fontId="15" fillId="5" borderId="3" xfId="0" applyFont="1" applyFill="1" applyBorder="1" applyAlignment="1">
      <alignment vertical="top" wrapText="1"/>
    </xf>
    <xf numFmtId="171" fontId="15" fillId="5" borderId="4" xfId="0" applyFont="1" applyFill="1" applyBorder="1" applyAlignment="1">
      <alignment vertical="top" wrapText="1"/>
    </xf>
    <xf numFmtId="171" fontId="15" fillId="5" borderId="4" xfId="0" applyFont="1" applyFill="1" applyBorder="1">
      <alignment vertical="top"/>
    </xf>
    <xf numFmtId="171" fontId="38" fillId="5" borderId="5" xfId="8" applyNumberFormat="1" applyFont="1" applyFill="1" applyBorder="1" applyAlignment="1">
      <alignment vertical="top" wrapText="1"/>
    </xf>
    <xf numFmtId="171" fontId="15" fillId="5" borderId="6" xfId="0" applyFont="1" applyFill="1" applyBorder="1" applyAlignment="1">
      <alignment vertical="top" wrapText="1"/>
    </xf>
    <xf numFmtId="171" fontId="15" fillId="5" borderId="0" xfId="0" applyFont="1" applyFill="1" applyBorder="1" applyAlignment="1">
      <alignment horizontal="left" vertical="center" wrapText="1"/>
    </xf>
    <xf numFmtId="176" fontId="15" fillId="5" borderId="0" xfId="13" applyFont="1" applyFill="1" applyBorder="1" applyAlignment="1">
      <alignment horizontal="left" vertical="center"/>
    </xf>
    <xf numFmtId="171" fontId="38" fillId="5" borderId="7" xfId="8" applyNumberFormat="1" applyFont="1" applyFill="1" applyBorder="1" applyAlignment="1">
      <alignment horizontal="left" vertical="center" wrapText="1"/>
    </xf>
    <xf numFmtId="171" fontId="15" fillId="5" borderId="0" xfId="0" applyFont="1" applyFill="1" applyBorder="1" applyAlignment="1">
      <alignment vertical="top" wrapText="1"/>
    </xf>
    <xf numFmtId="171" fontId="15" fillId="5" borderId="7" xfId="0" applyFont="1" applyFill="1" applyBorder="1" applyAlignment="1">
      <alignment vertical="top" wrapText="1"/>
    </xf>
    <xf numFmtId="171" fontId="15" fillId="5" borderId="8" xfId="0" applyFont="1" applyFill="1" applyBorder="1" applyAlignment="1">
      <alignment vertical="top" wrapText="1"/>
    </xf>
    <xf numFmtId="171" fontId="15" fillId="5" borderId="9" xfId="0" applyFont="1" applyFill="1" applyBorder="1" applyAlignment="1">
      <alignment vertical="top" wrapText="1"/>
    </xf>
    <xf numFmtId="171" fontId="15" fillId="5" borderId="10" xfId="0" applyFont="1" applyFill="1" applyBorder="1" applyAlignment="1">
      <alignment vertical="top" wrapText="1"/>
    </xf>
    <xf numFmtId="171" fontId="16" fillId="0" borderId="20" xfId="0" applyFont="1" applyBorder="1" applyAlignment="1">
      <alignment horizontal="center" vertical="center" wrapText="1"/>
    </xf>
    <xf numFmtId="171" fontId="16" fillId="0" borderId="2" xfId="0" applyFont="1" applyBorder="1" applyAlignment="1">
      <alignment horizontal="center" vertical="center" wrapText="1"/>
    </xf>
    <xf numFmtId="171" fontId="24" fillId="4" borderId="35" xfId="0" applyFont="1" applyFill="1" applyBorder="1" applyAlignment="1" applyProtection="1">
      <alignment horizontal="center" vertical="top"/>
    </xf>
    <xf numFmtId="171" fontId="15" fillId="9" borderId="35" xfId="0" applyFont="1" applyFill="1" applyBorder="1">
      <alignment vertical="top"/>
    </xf>
    <xf numFmtId="171" fontId="15" fillId="9" borderId="35" xfId="0" applyFont="1" applyFill="1" applyBorder="1" applyAlignment="1">
      <alignment horizontal="center" vertical="top"/>
    </xf>
    <xf numFmtId="171" fontId="15" fillId="10" borderId="35" xfId="0" applyFont="1" applyFill="1" applyBorder="1">
      <alignment vertical="top"/>
    </xf>
    <xf numFmtId="171" fontId="15" fillId="10" borderId="35" xfId="0" applyFont="1" applyFill="1" applyBorder="1" applyAlignment="1">
      <alignment horizontal="center" vertical="top"/>
    </xf>
    <xf numFmtId="171" fontId="15" fillId="11" borderId="35" xfId="0" applyFont="1" applyFill="1" applyBorder="1">
      <alignment vertical="top"/>
    </xf>
    <xf numFmtId="171" fontId="15" fillId="11" borderId="35" xfId="0" applyFont="1" applyFill="1" applyBorder="1" applyAlignment="1">
      <alignment horizontal="center" vertical="top"/>
    </xf>
    <xf numFmtId="171" fontId="15" fillId="12" borderId="35" xfId="0" applyFont="1" applyFill="1" applyBorder="1">
      <alignment vertical="top"/>
    </xf>
    <xf numFmtId="171" fontId="15" fillId="12" borderId="35" xfId="0" applyFont="1" applyFill="1" applyBorder="1" applyAlignment="1">
      <alignment horizontal="center" vertical="top"/>
    </xf>
    <xf numFmtId="171" fontId="35" fillId="3" borderId="0" xfId="0" applyFont="1" applyFill="1">
      <alignment vertical="top"/>
    </xf>
    <xf numFmtId="171" fontId="33" fillId="5" borderId="0" xfId="0" applyFont="1" applyFill="1" applyAlignment="1">
      <alignment horizontal="center" vertical="top"/>
    </xf>
    <xf numFmtId="171" fontId="21" fillId="4" borderId="0" xfId="0" applyFont="1" applyFill="1" applyAlignment="1">
      <alignment horizontal="center" vertical="center"/>
    </xf>
    <xf numFmtId="0" fontId="15" fillId="5" borderId="3" xfId="0" applyNumberFormat="1" applyFont="1" applyFill="1" applyBorder="1" applyAlignment="1">
      <alignment vertical="top" wrapText="1"/>
    </xf>
    <xf numFmtId="0" fontId="15" fillId="5" borderId="4" xfId="0" applyNumberFormat="1" applyFont="1" applyFill="1" applyBorder="1" applyAlignment="1">
      <alignment vertical="top" wrapText="1"/>
    </xf>
    <xf numFmtId="0" fontId="15" fillId="5" borderId="5" xfId="0" applyNumberFormat="1" applyFont="1" applyFill="1" applyBorder="1" applyAlignment="1">
      <alignment vertical="top" wrapText="1"/>
    </xf>
    <xf numFmtId="0" fontId="15" fillId="5" borderId="6" xfId="0" applyNumberFormat="1" applyFont="1" applyFill="1" applyBorder="1" applyAlignment="1">
      <alignment vertical="top" wrapText="1"/>
    </xf>
    <xf numFmtId="0" fontId="15" fillId="5" borderId="0" xfId="0" applyNumberFormat="1" applyFont="1" applyFill="1" applyBorder="1" applyAlignment="1">
      <alignment vertical="top" wrapText="1"/>
    </xf>
    <xf numFmtId="0" fontId="15" fillId="5" borderId="7" xfId="0" applyNumberFormat="1" applyFont="1" applyFill="1" applyBorder="1" applyAlignment="1">
      <alignment vertical="top" wrapText="1"/>
    </xf>
    <xf numFmtId="0" fontId="15" fillId="5" borderId="8" xfId="0" applyNumberFormat="1" applyFont="1" applyFill="1" applyBorder="1" applyAlignment="1">
      <alignment vertical="top" wrapText="1"/>
    </xf>
    <xf numFmtId="0" fontId="15" fillId="5" borderId="9" xfId="0" applyNumberFormat="1" applyFont="1" applyFill="1" applyBorder="1" applyAlignment="1">
      <alignment vertical="top" wrapText="1"/>
    </xf>
    <xf numFmtId="0" fontId="15" fillId="5" borderId="10" xfId="0" applyNumberFormat="1" applyFont="1" applyFill="1" applyBorder="1" applyAlignment="1">
      <alignment vertical="top" wrapText="1"/>
    </xf>
    <xf numFmtId="171" fontId="37" fillId="4" borderId="0" xfId="0" applyFont="1" applyFill="1" applyAlignment="1">
      <alignment horizontal="center" vertical="center"/>
    </xf>
    <xf numFmtId="171" fontId="40" fillId="4" borderId="0" xfId="0" applyFont="1" applyFill="1" applyAlignment="1">
      <alignment horizontal="center" vertical="top"/>
    </xf>
    <xf numFmtId="171" fontId="23" fillId="4" borderId="0" xfId="0" applyFont="1" applyFill="1" applyAlignment="1">
      <alignment horizontal="center" vertical="top"/>
    </xf>
    <xf numFmtId="171" fontId="30" fillId="4" borderId="0" xfId="0" applyFont="1" applyFill="1" applyAlignment="1">
      <alignment horizontal="center" vertical="top"/>
    </xf>
    <xf numFmtId="171" fontId="24" fillId="4" borderId="0" xfId="0" applyFont="1" applyFill="1" applyAlignment="1">
      <alignment horizontal="center" vertical="top"/>
    </xf>
    <xf numFmtId="171" fontId="21" fillId="4" borderId="0" xfId="0" applyFont="1" applyFill="1" applyAlignment="1">
      <alignment horizontal="center" vertical="top"/>
    </xf>
    <xf numFmtId="0" fontId="15" fillId="0" borderId="48" xfId="0" applyNumberFormat="1" applyFont="1" applyBorder="1" applyAlignment="1">
      <alignment horizontal="left" vertical="center" wrapText="1"/>
    </xf>
    <xf numFmtId="0" fontId="15" fillId="0" borderId="49" xfId="0" applyNumberFormat="1" applyFont="1" applyBorder="1" applyAlignment="1">
      <alignment horizontal="left" vertical="center" wrapText="1"/>
    </xf>
    <xf numFmtId="0" fontId="15" fillId="0" borderId="15" xfId="0" applyNumberFormat="1" applyFont="1" applyBorder="1" applyAlignment="1">
      <alignment horizontal="left" vertical="center" wrapText="1"/>
    </xf>
    <xf numFmtId="0" fontId="15" fillId="0" borderId="24" xfId="0" applyNumberFormat="1" applyFont="1" applyBorder="1" applyAlignment="1">
      <alignment horizontal="left" vertical="center" wrapText="1"/>
    </xf>
    <xf numFmtId="0" fontId="15" fillId="0" borderId="50" xfId="0" applyNumberFormat="1" applyFont="1" applyBorder="1" applyAlignment="1">
      <alignment horizontal="left" vertical="center" wrapText="1"/>
    </xf>
    <xf numFmtId="0" fontId="15" fillId="0" borderId="51" xfId="0" applyNumberFormat="1" applyFont="1" applyBorder="1" applyAlignment="1">
      <alignment horizontal="left" vertical="center" wrapText="1"/>
    </xf>
    <xf numFmtId="0" fontId="15" fillId="0" borderId="22" xfId="0" applyNumberFormat="1" applyFont="1" applyFill="1" applyBorder="1" applyAlignment="1">
      <alignment horizontal="left" vertical="center" wrapText="1"/>
    </xf>
    <xf numFmtId="0" fontId="15" fillId="0" borderId="23" xfId="0" applyNumberFormat="1" applyFont="1" applyFill="1" applyBorder="1" applyAlignment="1">
      <alignment horizontal="left" vertical="center" wrapText="1"/>
    </xf>
    <xf numFmtId="0" fontId="15" fillId="8" borderId="46" xfId="0" applyNumberFormat="1" applyFont="1" applyFill="1" applyBorder="1" applyAlignment="1">
      <alignment horizontal="left" vertical="center" wrapText="1"/>
    </xf>
    <xf numFmtId="0" fontId="15" fillId="8" borderId="47" xfId="0" applyNumberFormat="1" applyFont="1" applyFill="1" applyBorder="1" applyAlignment="1">
      <alignment horizontal="left" vertical="center" wrapText="1"/>
    </xf>
    <xf numFmtId="171" fontId="24" fillId="4" borderId="39" xfId="0" applyFont="1" applyFill="1" applyBorder="1" applyAlignment="1" applyProtection="1">
      <alignment horizontal="left" vertical="center"/>
    </xf>
    <xf numFmtId="171" fontId="24" fillId="4" borderId="31" xfId="0" applyFont="1" applyFill="1" applyBorder="1" applyAlignment="1" applyProtection="1">
      <alignment horizontal="left" vertical="center"/>
    </xf>
    <xf numFmtId="171" fontId="31" fillId="7" borderId="44" xfId="0" applyFont="1" applyFill="1" applyBorder="1" applyAlignment="1" applyProtection="1">
      <alignment horizontal="left" vertical="center"/>
    </xf>
    <xf numFmtId="171" fontId="31" fillId="7" borderId="45" xfId="0" applyFont="1" applyFill="1" applyBorder="1" applyAlignment="1" applyProtection="1">
      <alignment horizontal="left" vertical="center"/>
    </xf>
    <xf numFmtId="171" fontId="31" fillId="7" borderId="29" xfId="0" applyFont="1" applyFill="1" applyBorder="1" applyAlignment="1" applyProtection="1">
      <alignment horizontal="left" vertical="center"/>
    </xf>
    <xf numFmtId="171" fontId="31" fillId="7" borderId="30" xfId="0" applyFont="1" applyFill="1" applyBorder="1" applyAlignment="1" applyProtection="1">
      <alignment horizontal="left" vertical="center"/>
    </xf>
    <xf numFmtId="171" fontId="31" fillId="7" borderId="32" xfId="0" applyFont="1" applyFill="1" applyBorder="1" applyAlignment="1" applyProtection="1">
      <alignment horizontal="left" vertical="center"/>
    </xf>
    <xf numFmtId="171" fontId="31" fillId="7" borderId="33" xfId="0" applyFont="1" applyFill="1" applyBorder="1" applyAlignment="1" applyProtection="1">
      <alignment horizontal="left" vertical="center"/>
    </xf>
    <xf numFmtId="176" fontId="24" fillId="4" borderId="17" xfId="13" applyFont="1" applyFill="1" applyBorder="1" applyAlignment="1">
      <alignment horizontal="center" vertical="center"/>
    </xf>
    <xf numFmtId="176" fontId="24" fillId="4" borderId="18" xfId="13" applyFont="1" applyFill="1" applyBorder="1" applyAlignment="1">
      <alignment horizontal="center" vertical="center"/>
    </xf>
    <xf numFmtId="171" fontId="16" fillId="0" borderId="19" xfId="0" applyFont="1" applyBorder="1" applyAlignment="1">
      <alignment horizontal="center" vertical="center" wrapText="1"/>
    </xf>
    <xf numFmtId="171" fontId="16" fillId="0" borderId="6" xfId="0" applyFont="1" applyBorder="1" applyAlignment="1">
      <alignment horizontal="center" vertical="center" wrapText="1"/>
    </xf>
    <xf numFmtId="171" fontId="13" fillId="0" borderId="0" xfId="0" applyFont="1" applyAlignment="1">
      <alignment vertical="top" wrapText="1"/>
    </xf>
    <xf numFmtId="0" fontId="15" fillId="2" borderId="17" xfId="0" applyNumberFormat="1" applyFont="1" applyFill="1" applyBorder="1" applyAlignment="1">
      <alignment vertical="top" wrapText="1"/>
    </xf>
    <xf numFmtId="0" fontId="15" fillId="2" borderId="18" xfId="0" applyNumberFormat="1" applyFont="1" applyFill="1" applyBorder="1" applyAlignment="1">
      <alignment vertical="top" wrapText="1"/>
    </xf>
    <xf numFmtId="171" fontId="16" fillId="0" borderId="1" xfId="0" applyFont="1" applyBorder="1" applyAlignment="1">
      <alignment horizontal="center" vertical="center" wrapText="1"/>
    </xf>
    <xf numFmtId="171" fontId="16" fillId="0" borderId="0" xfId="0" applyFont="1" applyBorder="1" applyAlignment="1">
      <alignment horizontal="center" vertical="center" wrapText="1"/>
    </xf>
    <xf numFmtId="0" fontId="21" fillId="4" borderId="42" xfId="0" applyNumberFormat="1" applyFont="1" applyFill="1" applyBorder="1" applyAlignment="1" applyProtection="1">
      <alignment horizontal="center" vertical="top" wrapText="1"/>
    </xf>
    <xf numFmtId="0" fontId="21" fillId="4" borderId="43" xfId="0" applyNumberFormat="1" applyFont="1" applyFill="1" applyBorder="1" applyAlignment="1" applyProtection="1">
      <alignment horizontal="center" vertical="top" wrapText="1"/>
    </xf>
    <xf numFmtId="171" fontId="41" fillId="4" borderId="0" xfId="0" applyFont="1" applyFill="1" applyAlignment="1">
      <alignment horizontal="center" vertical="top"/>
    </xf>
    <xf numFmtId="0" fontId="15" fillId="0" borderId="2" xfId="0" applyNumberFormat="1" applyFont="1" applyBorder="1" applyAlignment="1">
      <alignment horizontal="left" vertical="center" wrapText="1"/>
    </xf>
    <xf numFmtId="0" fontId="15" fillId="0" borderId="52" xfId="0" applyNumberFormat="1" applyFont="1" applyBorder="1" applyAlignment="1">
      <alignment horizontal="left" vertical="center" wrapText="1"/>
    </xf>
    <xf numFmtId="171" fontId="16" fillId="0" borderId="53" xfId="0" applyFont="1" applyBorder="1" applyAlignment="1">
      <alignment horizontal="center" vertical="center" wrapText="1"/>
    </xf>
    <xf numFmtId="171" fontId="16" fillId="0" borderId="54" xfId="0" applyFont="1" applyBorder="1" applyAlignment="1">
      <alignment horizontal="center" vertical="center" wrapText="1"/>
    </xf>
    <xf numFmtId="171" fontId="15" fillId="0" borderId="55" xfId="0" applyFont="1" applyBorder="1" applyAlignment="1">
      <alignment vertical="center" wrapText="1"/>
    </xf>
    <xf numFmtId="0" fontId="15" fillId="0" borderId="56" xfId="0" applyNumberFormat="1" applyFont="1" applyBorder="1" applyAlignment="1">
      <alignment horizontal="left" vertical="center" wrapText="1"/>
    </xf>
    <xf numFmtId="0" fontId="15" fillId="0" borderId="57" xfId="0" applyNumberFormat="1" applyFont="1" applyBorder="1" applyAlignment="1">
      <alignment horizontal="left" vertical="center" wrapText="1"/>
    </xf>
    <xf numFmtId="171" fontId="16" fillId="0" borderId="21" xfId="0" applyFont="1" applyFill="1" applyBorder="1" applyAlignment="1">
      <alignment horizontal="center" vertical="center" wrapText="1"/>
    </xf>
    <xf numFmtId="171" fontId="36" fillId="4" borderId="0" xfId="0" applyFont="1" applyFill="1" applyAlignment="1">
      <alignment horizontal="center"/>
    </xf>
  </cellXfs>
  <cellStyles count="19">
    <cellStyle name="Comma" xfId="2" builtinId="3" hidden="1"/>
    <cellStyle name="Comma [0]" xfId="3" builtinId="6" hidden="1"/>
    <cellStyle name="Currency" xfId="4" builtinId="4" hidden="1"/>
    <cellStyle name="Currency [0]" xfId="5" builtinId="7" hidden="1"/>
    <cellStyle name="DateLong" xfId="11" xr:uid="{2CE8B262-A4AD-4B67-BC48-DB033E062A9E}"/>
    <cellStyle name="DateShort" xfId="12" xr:uid="{3EE64F8E-0149-48D2-872D-63867B540A3A}"/>
    <cellStyle name="EYNormal" xfId="1" xr:uid="{00000000-0005-0000-0000-000004000000}"/>
    <cellStyle name="Factor" xfId="10" xr:uid="{C4B75CE8-2BC3-47EB-876A-31C8CE0733B7}"/>
    <cellStyle name="Hyperlink" xfId="8" builtinId="8"/>
    <cellStyle name="Hyperlink 2" xfId="18" xr:uid="{3773E60E-328D-4FB6-96CB-F822B87833D6}"/>
    <cellStyle name="Normal" xfId="0" builtinId="0" customBuiltin="1"/>
    <cellStyle name="Normal 2" xfId="7" xr:uid="{00000000-0005-0000-0000-000006000000}"/>
    <cellStyle name="Normal 2 2" xfId="17" xr:uid="{1EEAF529-A58B-4403-A335-F430759C38FF}"/>
    <cellStyle name="Normal 3" xfId="14" xr:uid="{87F2525B-1764-46DB-8539-36CFAAC62078}"/>
    <cellStyle name="Normal 3 2" xfId="16" xr:uid="{9898A46F-83B9-47C5-B1C4-B45406A3C052}"/>
    <cellStyle name="Normal 4" xfId="15" xr:uid="{376E7FE2-9294-4C5C-810F-6490A432CE08}"/>
    <cellStyle name="Percent" xfId="6" builtinId="5" hidden="1"/>
    <cellStyle name="Percent" xfId="9" xr:uid="{B63E94F0-4EC4-4C44-8DFF-CA507A0A2D9E}"/>
    <cellStyle name="Year" xfId="13" xr:uid="{55F0568A-F11E-4AD3-BD04-8850425F1FFD}"/>
  </cellStyles>
  <dxfs count="6">
    <dxf>
      <font>
        <color auto="1"/>
      </font>
      <fill>
        <patternFill>
          <bgColor rgb="FFFFFF00"/>
        </patternFill>
      </fill>
    </dxf>
    <dxf>
      <fill>
        <patternFill>
          <bgColor theme="8" tint="0.79998168889431442"/>
        </patternFill>
      </fill>
    </dxf>
    <dxf>
      <fill>
        <patternFill>
          <bgColor theme="0" tint="-4.9989318521683403E-2"/>
        </patternFill>
      </fill>
    </dxf>
    <dxf>
      <font>
        <color auto="1"/>
      </font>
      <fill>
        <patternFill>
          <bgColor rgb="FFFFFF00"/>
        </patternFill>
      </fill>
    </dxf>
    <dxf>
      <fill>
        <patternFill>
          <bgColor theme="8" tint="0.79998168889431442"/>
        </patternFill>
      </fill>
    </dxf>
    <dxf>
      <fill>
        <patternFill>
          <bgColor theme="0" tint="-4.9989318521683403E-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41F1F"/>
      <rgbColor rgb="0000FF00"/>
      <rgbColor rgb="000000FF"/>
      <rgbColor rgb="00FFFF00"/>
      <rgbColor rgb="00FF00FF"/>
      <rgbColor rgb="0000FFFF"/>
      <rgbColor rgb="00800000"/>
      <rgbColor rgb="00008000"/>
      <rgbColor rgb="00002261"/>
      <rgbColor rgb="00808000"/>
      <rgbColor rgb="00800080"/>
      <rgbColor rgb="00008080"/>
      <rgbColor rgb="00C0C0C0"/>
      <rgbColor rgb="00808080"/>
      <rgbColor rgb="00FFD200"/>
      <rgbColor rgb="007F7E82"/>
      <rgbColor rgb="00CCCBCD"/>
      <rgbColor rgb="002C973E"/>
      <rgbColor rgb="0095CB9E"/>
      <rgbColor rgb="0091278F"/>
      <rgbColor rgb="00C893C7"/>
      <rgbColor rgb="00FFE87F"/>
      <rgbColor rgb="0000A3BB"/>
      <rgbColor rgb="007FD1DD"/>
      <rgbColor rgb="00F04C3E"/>
      <rgbColor rgb="00F7A59E"/>
      <rgbColor rgb="00F2F2F2"/>
      <rgbColor rgb="00CCCBCD"/>
      <rgbColor rgb="005F5F5F"/>
      <rgbColor rgb="0000000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ECACA"/>
      <color rgb="FFEBF6F9"/>
      <color rgb="FFFFFF99"/>
      <color rgb="FFFFFF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emodelfactory.com/" TargetMode="External"/></Relationships>
</file>

<file path=xl/drawings/drawing1.xml><?xml version="1.0" encoding="utf-8"?>
<xdr:wsDr xmlns:xdr="http://schemas.openxmlformats.org/drawingml/2006/spreadsheetDrawing" xmlns:a="http://schemas.openxmlformats.org/drawingml/2006/main">
  <xdr:twoCellAnchor editAs="oneCell">
    <xdr:from>
      <xdr:col>5</xdr:col>
      <xdr:colOff>333375</xdr:colOff>
      <xdr:row>24</xdr:row>
      <xdr:rowOff>74408</xdr:rowOff>
    </xdr:from>
    <xdr:to>
      <xdr:col>9</xdr:col>
      <xdr:colOff>228600</xdr:colOff>
      <xdr:row>27</xdr:row>
      <xdr:rowOff>123825</xdr:rowOff>
    </xdr:to>
    <xdr:pic>
      <xdr:nvPicPr>
        <xdr:cNvPr id="4" name="Picture 3">
          <a:hlinkClick xmlns:r="http://schemas.openxmlformats.org/officeDocument/2006/relationships" r:id="rId1"/>
          <a:extLst>
            <a:ext uri="{FF2B5EF4-FFF2-40B4-BE49-F238E27FC236}">
              <a16:creationId xmlns:a16="http://schemas.microsoft.com/office/drawing/2014/main" id="{0E604C5D-A1F2-4E4A-DA7A-D6AF286192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19325" y="4398758"/>
          <a:ext cx="1724025" cy="59234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nurag\AppData\Local\Microsoft\Windows\INetCache\Content.Outlook\82QRQFL2\Project%20(XXX)%20Review%20Findings%20v1.2.xlsb" TargetMode="External"/><Relationship Id="rId1" Type="http://schemas.openxmlformats.org/officeDocument/2006/relationships/externalLinkPath" Target="https://emodelfactory-my.sharepoint.com/Users/Anurag/AppData/Local/Microsoft/Windows/INetCache/Content.Outlook/82QRQFL2/Project%20(XXX)%20Review%20Findings%20v1.2.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docs.live.net/37e2f110a8b8f85a/EModelFactory/03%20Marketing/Blogs/Wind%20Energy%20AI%20Model/Chart.xlsx" TargetMode="External"/><Relationship Id="rId1" Type="http://schemas.openxmlformats.org/officeDocument/2006/relationships/externalLinkPath" Target="Char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Key"/>
      <sheetName val="Comments"/>
      <sheetName val="Tm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1">
          <cell r="C1" t="str">
            <v>Findings 🚩: 19</v>
          </cell>
        </row>
        <row r="2">
          <cell r="B2" t="str">
            <v>Critical (🔴)</v>
          </cell>
          <cell r="C2">
            <v>9</v>
          </cell>
        </row>
        <row r="3">
          <cell r="B3" t="str">
            <v>Important (🟠)</v>
          </cell>
          <cell r="C3">
            <v>3</v>
          </cell>
        </row>
        <row r="4">
          <cell r="B4" t="str">
            <v>Query (❓)</v>
          </cell>
          <cell r="C4">
            <v>2</v>
          </cell>
        </row>
        <row r="5">
          <cell r="B5" t="str">
            <v>Best Practice (ℹ️)</v>
          </cell>
          <cell r="C5">
            <v>5</v>
          </cell>
        </row>
      </sheetData>
    </sheetDataSet>
  </externalBook>
</externalLink>
</file>

<file path=xl/theme/theme1.xml><?xml version="1.0" encoding="utf-8"?>
<a:theme xmlns:a="http://schemas.openxmlformats.org/drawingml/2006/main" name="EMF">
  <a:themeElements>
    <a:clrScheme name="Custom 5">
      <a:dk1>
        <a:sysClr val="windowText" lastClr="000000"/>
      </a:dk1>
      <a:lt1>
        <a:sysClr val="window" lastClr="FFFFFF"/>
      </a:lt1>
      <a:dk2>
        <a:srgbClr val="2F759B"/>
      </a:dk2>
      <a:lt2>
        <a:srgbClr val="E7E6E6"/>
      </a:lt2>
      <a:accent1>
        <a:srgbClr val="4CD3E3"/>
      </a:accent1>
      <a:accent2>
        <a:srgbClr val="757070"/>
      </a:accent2>
      <a:accent3>
        <a:srgbClr val="42ABC5"/>
      </a:accent3>
      <a:accent4>
        <a:srgbClr val="E4DFD9"/>
      </a:accent4>
      <a:accent5>
        <a:srgbClr val="40B5BC"/>
      </a:accent5>
      <a:accent6>
        <a:srgbClr val="8FD0CA"/>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7CA3613-2AB3-456F-B62E-2BEC351B1960}">
  <we:reference id="29673e3c-d826-4f00-92ee-162334a52b1a" version="1.0.0.8" store="EXCatalog" storeType="EXCatalog"/>
  <we:alternateReferences>
    <we:reference id="WA200009404" version="1.0.0.8" store="en-US" storeType="OMEX"/>
  </we:alternateReferences>
  <we:properties>
    <we:property name="claude.fileId" value="&quot;82ef094b-71a1-436a-b4da-51d55f7a1a33&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hyperlink" Target="mailto:anurag.s@emodelfactory.com" TargetMode="External"/><Relationship Id="rId2" Type="http://schemas.openxmlformats.org/officeDocument/2006/relationships/hyperlink" Target="mailto:anurag@emodelfactory.com" TargetMode="External"/><Relationship Id="rId1" Type="http://schemas.openxmlformats.org/officeDocument/2006/relationships/hyperlink" Target="mailto:anurag@emodelfactory.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850CF-04D5-4E08-B2AC-4A4225D160DD}">
  <sheetPr codeName="shCover">
    <tabColor theme="3"/>
  </sheetPr>
  <dimension ref="A1:W42"/>
  <sheetViews>
    <sheetView tabSelected="1" zoomScale="80" zoomScaleNormal="80" workbookViewId="0"/>
  </sheetViews>
  <sheetFormatPr defaultColWidth="0" defaultRowHeight="13.8" zeroHeight="1" x14ac:dyDescent="0.25"/>
  <cols>
    <col min="1" max="1" width="0.88671875" style="57" customWidth="1"/>
    <col min="2" max="14" width="6.6640625" style="57" customWidth="1"/>
    <col min="15" max="15" width="0.88671875" style="57" customWidth="1"/>
    <col min="16" max="16" width="1.6640625" style="57" customWidth="1"/>
    <col min="17" max="21" width="6.6640625" style="57" customWidth="1"/>
    <col min="22" max="22" width="32.88671875" style="57" customWidth="1"/>
    <col min="23" max="23" width="0.88671875" style="57" customWidth="1"/>
    <col min="24" max="16384" width="8.88671875" style="57" hidden="1"/>
  </cols>
  <sheetData>
    <row r="1" spans="1:23" ht="4.95" customHeight="1" x14ac:dyDescent="0.25">
      <c r="A1" s="104"/>
      <c r="B1" s="104"/>
      <c r="C1" s="104"/>
      <c r="D1" s="104"/>
      <c r="E1" s="104"/>
      <c r="F1" s="104"/>
      <c r="G1" s="104"/>
      <c r="H1" s="104"/>
      <c r="I1" s="104"/>
      <c r="J1" s="104"/>
      <c r="K1" s="104"/>
      <c r="L1" s="104"/>
      <c r="M1" s="104"/>
      <c r="N1" s="104"/>
      <c r="O1" s="104"/>
      <c r="P1" s="104"/>
      <c r="Q1" s="104"/>
      <c r="R1" s="104"/>
      <c r="S1" s="104"/>
      <c r="T1" s="104"/>
      <c r="U1" s="104"/>
      <c r="V1" s="104"/>
      <c r="W1" s="104"/>
    </row>
    <row r="2" spans="1:23" ht="21" x14ac:dyDescent="0.25">
      <c r="A2" s="104"/>
      <c r="B2" s="105"/>
      <c r="C2" s="105"/>
      <c r="D2" s="105"/>
      <c r="E2" s="105"/>
      <c r="F2" s="105"/>
      <c r="G2" s="105"/>
      <c r="H2" s="105"/>
      <c r="I2" s="105"/>
      <c r="J2" s="105"/>
      <c r="K2" s="105"/>
      <c r="L2" s="105"/>
      <c r="M2" s="105"/>
      <c r="N2" s="105"/>
      <c r="O2" s="104"/>
      <c r="P2" s="141"/>
      <c r="Q2" s="141"/>
      <c r="R2" s="141"/>
      <c r="S2" s="141"/>
      <c r="T2" s="141"/>
      <c r="U2" s="141"/>
      <c r="V2" s="141"/>
      <c r="W2" s="104"/>
    </row>
    <row r="3" spans="1:23" ht="4.95" customHeight="1" x14ac:dyDescent="0.25">
      <c r="A3" s="104"/>
      <c r="B3" s="105"/>
      <c r="C3" s="105"/>
      <c r="D3" s="105"/>
      <c r="E3" s="105"/>
      <c r="F3" s="105"/>
      <c r="G3" s="105"/>
      <c r="H3" s="105"/>
      <c r="I3" s="105"/>
      <c r="J3" s="105"/>
      <c r="K3" s="105"/>
      <c r="L3" s="105"/>
      <c r="M3" s="105"/>
      <c r="N3" s="105"/>
      <c r="O3" s="104"/>
      <c r="P3" s="106"/>
      <c r="Q3" s="106"/>
      <c r="R3" s="107"/>
      <c r="S3" s="107"/>
      <c r="T3" s="107"/>
      <c r="U3" s="107"/>
      <c r="V3" s="107"/>
      <c r="W3" s="104"/>
    </row>
    <row r="4" spans="1:23" ht="16.95" customHeight="1" x14ac:dyDescent="0.25">
      <c r="A4" s="104"/>
      <c r="B4" s="105"/>
      <c r="C4" s="105"/>
      <c r="D4" s="105"/>
      <c r="E4" s="105"/>
      <c r="F4" s="105"/>
      <c r="G4" s="105"/>
      <c r="H4" s="105"/>
      <c r="I4" s="105"/>
      <c r="J4" s="105"/>
      <c r="K4" s="105"/>
      <c r="L4" s="105"/>
      <c r="M4" s="105"/>
      <c r="N4" s="105"/>
      <c r="O4" s="104"/>
      <c r="P4" s="142" t="s">
        <v>0</v>
      </c>
      <c r="Q4" s="142"/>
      <c r="R4" s="142"/>
      <c r="S4" s="142"/>
      <c r="T4" s="142"/>
      <c r="U4" s="142"/>
      <c r="V4" s="142"/>
      <c r="W4" s="104"/>
    </row>
    <row r="5" spans="1:23" ht="4.95" customHeight="1" x14ac:dyDescent="0.25">
      <c r="A5" s="104"/>
      <c r="B5" s="105"/>
      <c r="C5" s="105"/>
      <c r="D5" s="105"/>
      <c r="E5" s="105"/>
      <c r="F5" s="105"/>
      <c r="G5" s="105"/>
      <c r="H5" s="105"/>
      <c r="I5" s="105"/>
      <c r="J5" s="105"/>
      <c r="K5" s="105"/>
      <c r="L5" s="105"/>
      <c r="M5" s="105"/>
      <c r="N5" s="105"/>
      <c r="O5" s="104"/>
      <c r="P5" s="107"/>
      <c r="Q5" s="108"/>
      <c r="R5" s="109"/>
      <c r="S5" s="107"/>
      <c r="T5" s="107"/>
      <c r="U5" s="107"/>
      <c r="V5" s="107"/>
      <c r="W5" s="104"/>
    </row>
    <row r="6" spans="1:23" ht="14.4" customHeight="1" x14ac:dyDescent="0.25">
      <c r="A6" s="104"/>
      <c r="B6" s="105"/>
      <c r="C6" s="105"/>
      <c r="D6" s="105"/>
      <c r="E6" s="105"/>
      <c r="F6" s="105"/>
      <c r="G6" s="105"/>
      <c r="H6" s="105"/>
      <c r="I6" s="105"/>
      <c r="J6" s="105"/>
      <c r="K6" s="105"/>
      <c r="L6" s="105"/>
      <c r="M6" s="105"/>
      <c r="N6" s="105"/>
      <c r="O6" s="104"/>
      <c r="P6" s="143" t="s">
        <v>153</v>
      </c>
      <c r="Q6" s="144"/>
      <c r="R6" s="144"/>
      <c r="S6" s="144"/>
      <c r="T6" s="144"/>
      <c r="U6" s="144"/>
      <c r="V6" s="145"/>
      <c r="W6" s="104"/>
    </row>
    <row r="7" spans="1:23" ht="14.4" customHeight="1" x14ac:dyDescent="0.25">
      <c r="A7" s="104"/>
      <c r="B7" s="105"/>
      <c r="C7" s="105"/>
      <c r="D7" s="105"/>
      <c r="E7" s="105"/>
      <c r="F7" s="105"/>
      <c r="G7" s="105"/>
      <c r="H7" s="105"/>
      <c r="I7" s="105"/>
      <c r="J7" s="105"/>
      <c r="K7" s="105"/>
      <c r="L7" s="105"/>
      <c r="M7" s="105"/>
      <c r="N7" s="105"/>
      <c r="O7" s="104"/>
      <c r="P7" s="146"/>
      <c r="Q7" s="147"/>
      <c r="R7" s="147"/>
      <c r="S7" s="147"/>
      <c r="T7" s="147"/>
      <c r="U7" s="147"/>
      <c r="V7" s="148"/>
      <c r="W7" s="104"/>
    </row>
    <row r="8" spans="1:23" ht="14.4" customHeight="1" x14ac:dyDescent="0.25">
      <c r="A8" s="104"/>
      <c r="B8" s="105"/>
      <c r="C8" s="105"/>
      <c r="D8" s="105"/>
      <c r="E8" s="105"/>
      <c r="F8" s="105"/>
      <c r="G8" s="105"/>
      <c r="H8" s="105"/>
      <c r="I8" s="105"/>
      <c r="J8" s="105"/>
      <c r="K8" s="105"/>
      <c r="L8" s="105"/>
      <c r="M8" s="105"/>
      <c r="N8" s="105"/>
      <c r="O8" s="104"/>
      <c r="P8" s="146"/>
      <c r="Q8" s="147"/>
      <c r="R8" s="147"/>
      <c r="S8" s="147"/>
      <c r="T8" s="147"/>
      <c r="U8" s="147"/>
      <c r="V8" s="148"/>
      <c r="W8" s="104"/>
    </row>
    <row r="9" spans="1:23" ht="14.4" customHeight="1" x14ac:dyDescent="0.25">
      <c r="A9" s="104"/>
      <c r="B9" s="105"/>
      <c r="C9" s="105"/>
      <c r="D9" s="105"/>
      <c r="E9" s="105"/>
      <c r="F9" s="105"/>
      <c r="G9" s="105"/>
      <c r="H9" s="105"/>
      <c r="I9" s="105"/>
      <c r="J9" s="105"/>
      <c r="K9" s="105"/>
      <c r="L9" s="105"/>
      <c r="M9" s="105"/>
      <c r="N9" s="105"/>
      <c r="O9" s="104"/>
      <c r="P9" s="146"/>
      <c r="Q9" s="147"/>
      <c r="R9" s="147"/>
      <c r="S9" s="147"/>
      <c r="T9" s="147"/>
      <c r="U9" s="147"/>
      <c r="V9" s="148"/>
      <c r="W9" s="104"/>
    </row>
    <row r="10" spans="1:23" ht="14.4" customHeight="1" x14ac:dyDescent="0.25">
      <c r="A10" s="104"/>
      <c r="B10" s="105"/>
      <c r="C10" s="105"/>
      <c r="D10" s="105"/>
      <c r="E10" s="105"/>
      <c r="F10" s="105"/>
      <c r="G10" s="105"/>
      <c r="H10" s="105"/>
      <c r="I10" s="105"/>
      <c r="J10" s="105"/>
      <c r="K10" s="105"/>
      <c r="L10" s="105"/>
      <c r="M10" s="105"/>
      <c r="N10" s="105"/>
      <c r="O10" s="104"/>
      <c r="P10" s="146"/>
      <c r="Q10" s="147"/>
      <c r="R10" s="147"/>
      <c r="S10" s="147"/>
      <c r="T10" s="147"/>
      <c r="U10" s="147"/>
      <c r="V10" s="148"/>
      <c r="W10" s="104"/>
    </row>
    <row r="11" spans="1:23" ht="14.4" customHeight="1" x14ac:dyDescent="0.25">
      <c r="A11" s="104"/>
      <c r="B11" s="105"/>
      <c r="C11" s="105"/>
      <c r="D11" s="105"/>
      <c r="E11" s="105"/>
      <c r="F11" s="105"/>
      <c r="G11" s="105"/>
      <c r="H11" s="105"/>
      <c r="I11" s="105"/>
      <c r="J11" s="105"/>
      <c r="K11" s="105"/>
      <c r="L11" s="105"/>
      <c r="M11" s="105"/>
      <c r="N11" s="105"/>
      <c r="O11" s="104"/>
      <c r="P11" s="146"/>
      <c r="Q11" s="147"/>
      <c r="R11" s="147"/>
      <c r="S11" s="147"/>
      <c r="T11" s="147"/>
      <c r="U11" s="147"/>
      <c r="V11" s="148"/>
      <c r="W11" s="104"/>
    </row>
    <row r="12" spans="1:23" ht="14.4" customHeight="1" x14ac:dyDescent="0.25">
      <c r="A12" s="104"/>
      <c r="B12" s="105"/>
      <c r="C12" s="105"/>
      <c r="D12" s="105"/>
      <c r="E12" s="105"/>
      <c r="F12" s="105"/>
      <c r="G12" s="105"/>
      <c r="H12" s="105"/>
      <c r="I12" s="105"/>
      <c r="J12" s="105"/>
      <c r="K12" s="105"/>
      <c r="L12" s="105"/>
      <c r="M12" s="105"/>
      <c r="N12" s="105"/>
      <c r="O12" s="104"/>
      <c r="P12" s="146"/>
      <c r="Q12" s="147"/>
      <c r="R12" s="147"/>
      <c r="S12" s="147"/>
      <c r="T12" s="147"/>
      <c r="U12" s="147"/>
      <c r="V12" s="148"/>
      <c r="W12" s="104"/>
    </row>
    <row r="13" spans="1:23" ht="14.4" customHeight="1" x14ac:dyDescent="0.3">
      <c r="A13" s="104"/>
      <c r="B13" s="110"/>
      <c r="C13" s="111"/>
      <c r="D13" s="111"/>
      <c r="E13" s="111"/>
      <c r="F13" s="110"/>
      <c r="G13" s="111"/>
      <c r="H13" s="112"/>
      <c r="I13" s="111"/>
      <c r="J13" s="111"/>
      <c r="K13" s="111"/>
      <c r="L13" s="111"/>
      <c r="M13" s="111"/>
      <c r="N13" s="111"/>
      <c r="O13" s="104"/>
      <c r="P13" s="146"/>
      <c r="Q13" s="147"/>
      <c r="R13" s="147"/>
      <c r="S13" s="147"/>
      <c r="T13" s="147"/>
      <c r="U13" s="147"/>
      <c r="V13" s="148"/>
      <c r="W13" s="104"/>
    </row>
    <row r="14" spans="1:23" ht="14.4" customHeight="1" x14ac:dyDescent="0.3">
      <c r="A14" s="104"/>
      <c r="B14" s="111"/>
      <c r="C14" s="111"/>
      <c r="D14" s="111"/>
      <c r="E14" s="111"/>
      <c r="F14" s="110"/>
      <c r="G14" s="111"/>
      <c r="H14" s="112"/>
      <c r="I14" s="111"/>
      <c r="J14" s="111"/>
      <c r="K14" s="111"/>
      <c r="L14" s="111"/>
      <c r="M14" s="111"/>
      <c r="N14" s="111"/>
      <c r="O14" s="104"/>
      <c r="P14" s="146"/>
      <c r="Q14" s="147"/>
      <c r="R14" s="147"/>
      <c r="S14" s="147"/>
      <c r="T14" s="147"/>
      <c r="U14" s="147"/>
      <c r="V14" s="148"/>
      <c r="W14" s="104"/>
    </row>
    <row r="15" spans="1:23" ht="14.4" customHeight="1" x14ac:dyDescent="0.25">
      <c r="A15" s="104"/>
      <c r="B15" s="105"/>
      <c r="C15" s="113"/>
      <c r="D15" s="113"/>
      <c r="E15" s="113"/>
      <c r="F15" s="113"/>
      <c r="G15" s="113"/>
      <c r="H15" s="113"/>
      <c r="I15" s="113"/>
      <c r="J15" s="113"/>
      <c r="K15" s="113"/>
      <c r="L15" s="113"/>
      <c r="M15" s="113"/>
      <c r="N15" s="113"/>
      <c r="O15" s="104"/>
      <c r="P15" s="146"/>
      <c r="Q15" s="147"/>
      <c r="R15" s="147"/>
      <c r="S15" s="147"/>
      <c r="T15" s="147"/>
      <c r="U15" s="147"/>
      <c r="V15" s="148"/>
      <c r="W15" s="104"/>
    </row>
    <row r="16" spans="1:23" ht="14.4" customHeight="1" x14ac:dyDescent="0.25">
      <c r="A16" s="104"/>
      <c r="B16" s="105"/>
      <c r="C16" s="105"/>
      <c r="D16" s="105"/>
      <c r="E16" s="105"/>
      <c r="F16" s="105"/>
      <c r="G16" s="105"/>
      <c r="H16" s="105"/>
      <c r="I16" s="105"/>
      <c r="J16" s="105"/>
      <c r="K16" s="105"/>
      <c r="L16" s="105"/>
      <c r="M16" s="105"/>
      <c r="N16" s="105"/>
      <c r="O16" s="104"/>
      <c r="P16" s="146"/>
      <c r="Q16" s="147"/>
      <c r="R16" s="147"/>
      <c r="S16" s="147"/>
      <c r="T16" s="147"/>
      <c r="U16" s="147"/>
      <c r="V16" s="148"/>
      <c r="W16" s="104"/>
    </row>
    <row r="17" spans="1:23" ht="14.4" customHeight="1" x14ac:dyDescent="0.25">
      <c r="A17" s="104"/>
      <c r="B17" s="105"/>
      <c r="C17" s="105"/>
      <c r="D17" s="105"/>
      <c r="E17" s="105"/>
      <c r="F17" s="113"/>
      <c r="G17" s="105"/>
      <c r="H17" s="105"/>
      <c r="I17" s="105"/>
      <c r="J17" s="105"/>
      <c r="K17" s="105"/>
      <c r="L17" s="105"/>
      <c r="M17" s="105"/>
      <c r="N17" s="105"/>
      <c r="O17" s="104"/>
      <c r="P17" s="146"/>
      <c r="Q17" s="147"/>
      <c r="R17" s="147"/>
      <c r="S17" s="147"/>
      <c r="T17" s="147"/>
      <c r="U17" s="147"/>
      <c r="V17" s="148"/>
      <c r="W17" s="104"/>
    </row>
    <row r="18" spans="1:23" x14ac:dyDescent="0.25">
      <c r="A18" s="104"/>
      <c r="B18" s="196" t="s">
        <v>138</v>
      </c>
      <c r="C18" s="196"/>
      <c r="D18" s="196"/>
      <c r="E18" s="196"/>
      <c r="F18" s="196"/>
      <c r="G18" s="196"/>
      <c r="H18" s="196"/>
      <c r="I18" s="196"/>
      <c r="J18" s="196"/>
      <c r="K18" s="196"/>
      <c r="L18" s="196"/>
      <c r="M18" s="196"/>
      <c r="N18" s="196"/>
      <c r="O18" s="104"/>
      <c r="P18" s="146"/>
      <c r="Q18" s="147"/>
      <c r="R18" s="147"/>
      <c r="S18" s="147"/>
      <c r="T18" s="147"/>
      <c r="U18" s="147"/>
      <c r="V18" s="148"/>
      <c r="W18" s="104"/>
    </row>
    <row r="19" spans="1:23" ht="14.4" customHeight="1" x14ac:dyDescent="0.25">
      <c r="A19" s="104"/>
      <c r="B19" s="196"/>
      <c r="C19" s="196"/>
      <c r="D19" s="196"/>
      <c r="E19" s="196"/>
      <c r="F19" s="196"/>
      <c r="G19" s="196"/>
      <c r="H19" s="196"/>
      <c r="I19" s="196"/>
      <c r="J19" s="196"/>
      <c r="K19" s="196"/>
      <c r="L19" s="196"/>
      <c r="M19" s="196"/>
      <c r="N19" s="196"/>
      <c r="O19" s="104"/>
      <c r="P19" s="146"/>
      <c r="Q19" s="147"/>
      <c r="R19" s="147"/>
      <c r="S19" s="147"/>
      <c r="T19" s="147"/>
      <c r="U19" s="147"/>
      <c r="V19" s="148"/>
      <c r="W19" s="104"/>
    </row>
    <row r="20" spans="1:23" ht="14.4" customHeight="1" x14ac:dyDescent="0.25">
      <c r="A20" s="104"/>
      <c r="B20" s="152" t="s">
        <v>1</v>
      </c>
      <c r="C20" s="152"/>
      <c r="D20" s="152"/>
      <c r="E20" s="152"/>
      <c r="F20" s="152"/>
      <c r="G20" s="152"/>
      <c r="H20" s="152"/>
      <c r="I20" s="152"/>
      <c r="J20" s="152"/>
      <c r="K20" s="152"/>
      <c r="L20" s="152"/>
      <c r="M20" s="152"/>
      <c r="N20" s="152"/>
      <c r="O20" s="104"/>
      <c r="P20" s="146"/>
      <c r="Q20" s="147"/>
      <c r="R20" s="147"/>
      <c r="S20" s="147"/>
      <c r="T20" s="147"/>
      <c r="U20" s="147"/>
      <c r="V20" s="148"/>
      <c r="W20" s="104"/>
    </row>
    <row r="21" spans="1:23" ht="14.4" customHeight="1" x14ac:dyDescent="0.25">
      <c r="A21" s="104"/>
      <c r="B21" s="152"/>
      <c r="C21" s="152"/>
      <c r="D21" s="152"/>
      <c r="E21" s="152"/>
      <c r="F21" s="152"/>
      <c r="G21" s="152"/>
      <c r="H21" s="152"/>
      <c r="I21" s="152"/>
      <c r="J21" s="152"/>
      <c r="K21" s="152"/>
      <c r="L21" s="152"/>
      <c r="M21" s="152"/>
      <c r="N21" s="152"/>
      <c r="O21" s="104"/>
      <c r="P21" s="146"/>
      <c r="Q21" s="147"/>
      <c r="R21" s="147"/>
      <c r="S21" s="147"/>
      <c r="T21" s="147"/>
      <c r="U21" s="147"/>
      <c r="V21" s="148"/>
      <c r="W21" s="104"/>
    </row>
    <row r="22" spans="1:23" ht="14.4" customHeight="1" x14ac:dyDescent="0.25">
      <c r="A22" s="104"/>
      <c r="B22" s="142" t="s">
        <v>155</v>
      </c>
      <c r="C22" s="142"/>
      <c r="D22" s="142"/>
      <c r="E22" s="142"/>
      <c r="F22" s="142"/>
      <c r="G22" s="142"/>
      <c r="H22" s="142"/>
      <c r="I22" s="142"/>
      <c r="J22" s="142"/>
      <c r="K22" s="142"/>
      <c r="L22" s="142"/>
      <c r="M22" s="142"/>
      <c r="N22" s="142"/>
      <c r="O22" s="104"/>
      <c r="P22" s="146"/>
      <c r="Q22" s="147"/>
      <c r="R22" s="147"/>
      <c r="S22" s="147"/>
      <c r="T22" s="147"/>
      <c r="U22" s="147"/>
      <c r="V22" s="148"/>
      <c r="W22" s="104"/>
    </row>
    <row r="23" spans="1:23" ht="15.6" x14ac:dyDescent="0.25">
      <c r="A23" s="104"/>
      <c r="B23" s="153"/>
      <c r="C23" s="153"/>
      <c r="D23" s="153"/>
      <c r="E23" s="153"/>
      <c r="F23" s="153"/>
      <c r="G23" s="153"/>
      <c r="H23" s="153"/>
      <c r="I23" s="153"/>
      <c r="J23" s="153"/>
      <c r="K23" s="153"/>
      <c r="L23" s="153"/>
      <c r="M23" s="153"/>
      <c r="N23" s="153"/>
      <c r="O23" s="104"/>
      <c r="P23" s="146"/>
      <c r="Q23" s="147"/>
      <c r="R23" s="147"/>
      <c r="S23" s="147"/>
      <c r="T23" s="147"/>
      <c r="U23" s="147"/>
      <c r="V23" s="148"/>
      <c r="W23" s="104"/>
    </row>
    <row r="24" spans="1:23" ht="14.4" customHeight="1" x14ac:dyDescent="0.25">
      <c r="A24" s="104"/>
      <c r="B24" s="157" t="s">
        <v>152</v>
      </c>
      <c r="C24" s="157"/>
      <c r="D24" s="157"/>
      <c r="E24" s="157"/>
      <c r="F24" s="157"/>
      <c r="G24" s="157"/>
      <c r="H24" s="157"/>
      <c r="I24" s="157"/>
      <c r="J24" s="157"/>
      <c r="K24" s="157"/>
      <c r="L24" s="157"/>
      <c r="M24" s="157"/>
      <c r="N24" s="157"/>
      <c r="O24" s="104"/>
      <c r="P24" s="146"/>
      <c r="Q24" s="147"/>
      <c r="R24" s="147"/>
      <c r="S24" s="147"/>
      <c r="T24" s="147"/>
      <c r="U24" s="147"/>
      <c r="V24" s="148"/>
      <c r="W24" s="104"/>
    </row>
    <row r="25" spans="1:23" ht="14.4" customHeight="1" x14ac:dyDescent="0.25">
      <c r="A25" s="104"/>
      <c r="B25" s="154"/>
      <c r="C25" s="154"/>
      <c r="D25" s="154"/>
      <c r="E25" s="154"/>
      <c r="F25" s="154"/>
      <c r="G25" s="154"/>
      <c r="H25" s="154"/>
      <c r="I25" s="154"/>
      <c r="J25" s="154"/>
      <c r="K25" s="154"/>
      <c r="L25" s="154"/>
      <c r="M25" s="154"/>
      <c r="N25" s="154"/>
      <c r="O25" s="104"/>
      <c r="P25" s="146"/>
      <c r="Q25" s="147"/>
      <c r="R25" s="147"/>
      <c r="S25" s="147"/>
      <c r="T25" s="147"/>
      <c r="U25" s="147"/>
      <c r="V25" s="148"/>
      <c r="W25" s="104"/>
    </row>
    <row r="26" spans="1:23" ht="14.4" customHeight="1" x14ac:dyDescent="0.3">
      <c r="A26" s="104"/>
      <c r="B26" s="110"/>
      <c r="C26" s="111"/>
      <c r="D26" s="111"/>
      <c r="E26" s="111"/>
      <c r="F26" s="110"/>
      <c r="G26" s="111"/>
      <c r="H26" s="112"/>
      <c r="I26" s="111"/>
      <c r="J26" s="111"/>
      <c r="K26" s="111"/>
      <c r="L26" s="111"/>
      <c r="M26" s="111"/>
      <c r="N26" s="111"/>
      <c r="O26" s="104"/>
      <c r="P26" s="146"/>
      <c r="Q26" s="147"/>
      <c r="R26" s="147"/>
      <c r="S26" s="147"/>
      <c r="T26" s="147"/>
      <c r="U26" s="147"/>
      <c r="V26" s="148"/>
      <c r="W26" s="104"/>
    </row>
    <row r="27" spans="1:23" ht="14.4" customHeight="1" x14ac:dyDescent="0.25">
      <c r="A27" s="140"/>
      <c r="B27" s="155"/>
      <c r="C27" s="156"/>
      <c r="D27" s="156"/>
      <c r="E27" s="156"/>
      <c r="F27" s="156"/>
      <c r="G27" s="156"/>
      <c r="H27" s="156"/>
      <c r="I27" s="156"/>
      <c r="J27" s="156"/>
      <c r="K27" s="156"/>
      <c r="L27" s="156"/>
      <c r="M27" s="156"/>
      <c r="N27" s="156"/>
      <c r="O27" s="104"/>
      <c r="P27" s="146"/>
      <c r="Q27" s="147"/>
      <c r="R27" s="147"/>
      <c r="S27" s="147"/>
      <c r="T27" s="147"/>
      <c r="U27" s="147"/>
      <c r="V27" s="148"/>
      <c r="W27" s="104"/>
    </row>
    <row r="28" spans="1:23" ht="14.4" customHeight="1" x14ac:dyDescent="0.25">
      <c r="A28" s="104"/>
      <c r="B28" s="105"/>
      <c r="C28" s="105"/>
      <c r="D28" s="105"/>
      <c r="E28" s="105"/>
      <c r="F28" s="105"/>
      <c r="G28" s="105"/>
      <c r="H28" s="105"/>
      <c r="I28" s="105"/>
      <c r="J28" s="105"/>
      <c r="K28" s="105"/>
      <c r="L28" s="105"/>
      <c r="M28" s="105"/>
      <c r="N28" s="105"/>
      <c r="O28" s="104"/>
      <c r="P28" s="149"/>
      <c r="Q28" s="150"/>
      <c r="R28" s="150"/>
      <c r="S28" s="150"/>
      <c r="T28" s="150"/>
      <c r="U28" s="150"/>
      <c r="V28" s="151"/>
      <c r="W28" s="104"/>
    </row>
    <row r="29" spans="1:23" ht="4.95" customHeight="1" x14ac:dyDescent="0.25">
      <c r="A29" s="104"/>
      <c r="B29" s="105"/>
      <c r="C29" s="105"/>
      <c r="D29" s="105"/>
      <c r="E29" s="105"/>
      <c r="F29" s="105"/>
      <c r="G29" s="105"/>
      <c r="H29" s="105"/>
      <c r="I29" s="105"/>
      <c r="J29" s="105"/>
      <c r="K29" s="105"/>
      <c r="L29" s="105"/>
      <c r="M29" s="105"/>
      <c r="N29" s="105"/>
      <c r="O29" s="104"/>
      <c r="P29" s="106"/>
      <c r="Q29" s="106"/>
      <c r="R29" s="107"/>
      <c r="S29" s="107"/>
      <c r="T29" s="107"/>
      <c r="U29" s="107"/>
      <c r="V29" s="107"/>
      <c r="W29" s="104"/>
    </row>
    <row r="30" spans="1:23" ht="16.95" customHeight="1" x14ac:dyDescent="0.25">
      <c r="A30" s="104"/>
      <c r="B30" s="187" t="s">
        <v>154</v>
      </c>
      <c r="C30" s="187"/>
      <c r="D30" s="187"/>
      <c r="E30" s="187"/>
      <c r="F30" s="187"/>
      <c r="G30" s="187"/>
      <c r="H30" s="187"/>
      <c r="I30" s="187"/>
      <c r="J30" s="187"/>
      <c r="K30" s="187"/>
      <c r="L30" s="187"/>
      <c r="M30" s="187"/>
      <c r="N30" s="187"/>
      <c r="O30" s="104"/>
      <c r="P30" s="142" t="s">
        <v>2</v>
      </c>
      <c r="Q30" s="142"/>
      <c r="R30" s="142"/>
      <c r="S30" s="142"/>
      <c r="T30" s="142"/>
      <c r="U30" s="142"/>
      <c r="V30" s="142"/>
      <c r="W30" s="104"/>
    </row>
    <row r="31" spans="1:23" ht="4.95" customHeight="1" x14ac:dyDescent="0.25">
      <c r="A31" s="104"/>
      <c r="B31" s="105"/>
      <c r="C31" s="105"/>
      <c r="D31" s="105"/>
      <c r="E31" s="105"/>
      <c r="F31" s="105"/>
      <c r="G31" s="105"/>
      <c r="H31" s="113"/>
      <c r="I31" s="105"/>
      <c r="J31" s="105"/>
      <c r="K31" s="105"/>
      <c r="L31" s="105"/>
      <c r="M31" s="105"/>
      <c r="N31" s="105"/>
      <c r="O31" s="104"/>
      <c r="P31" s="107"/>
      <c r="Q31" s="108"/>
      <c r="R31" s="109"/>
      <c r="S31" s="107"/>
      <c r="T31" s="107"/>
      <c r="U31" s="107"/>
      <c r="V31" s="107"/>
      <c r="W31" s="104"/>
    </row>
    <row r="32" spans="1:23" ht="4.95" customHeight="1" x14ac:dyDescent="0.3">
      <c r="A32" s="104"/>
      <c r="B32" s="110"/>
      <c r="C32" s="111"/>
      <c r="D32" s="111"/>
      <c r="E32" s="111"/>
      <c r="F32" s="110"/>
      <c r="G32" s="111"/>
      <c r="H32" s="112"/>
      <c r="I32" s="111"/>
      <c r="J32" s="111"/>
      <c r="K32" s="111"/>
      <c r="L32" s="111"/>
      <c r="M32" s="111"/>
      <c r="N32" s="111"/>
      <c r="O32" s="104"/>
      <c r="P32" s="116"/>
      <c r="Q32" s="117"/>
      <c r="R32" s="118"/>
      <c r="S32" s="117"/>
      <c r="T32" s="117"/>
      <c r="U32" s="117"/>
      <c r="V32" s="119"/>
      <c r="W32" s="104"/>
    </row>
    <row r="33" spans="1:23" ht="13.2" customHeight="1" x14ac:dyDescent="0.25">
      <c r="A33" s="104"/>
      <c r="B33" s="111"/>
      <c r="C33" s="114"/>
      <c r="D33" s="114"/>
      <c r="E33" s="114"/>
      <c r="F33" s="114"/>
      <c r="G33" s="114"/>
      <c r="H33" s="111"/>
      <c r="I33" s="114"/>
      <c r="J33" s="114"/>
      <c r="K33" s="114"/>
      <c r="L33" s="114"/>
      <c r="M33" s="114"/>
      <c r="N33" s="114"/>
      <c r="O33" s="104"/>
      <c r="P33" s="120"/>
      <c r="Q33" s="121">
        <v>-1</v>
      </c>
      <c r="R33" s="122" t="s">
        <v>3</v>
      </c>
      <c r="S33" s="121"/>
      <c r="T33" s="121"/>
      <c r="U33" s="121"/>
      <c r="V33" s="123" t="s">
        <v>4</v>
      </c>
      <c r="W33" s="104"/>
    </row>
    <row r="34" spans="1:23" ht="13.2" customHeight="1" x14ac:dyDescent="0.25">
      <c r="A34" s="104"/>
      <c r="B34" s="105"/>
      <c r="C34" s="113"/>
      <c r="D34" s="113"/>
      <c r="E34" s="113"/>
      <c r="F34" s="113"/>
      <c r="G34" s="113"/>
      <c r="H34" s="113"/>
      <c r="I34" s="113"/>
      <c r="J34" s="113"/>
      <c r="K34" s="113"/>
      <c r="L34" s="113"/>
      <c r="M34" s="113"/>
      <c r="N34" s="113"/>
      <c r="O34" s="104"/>
      <c r="P34" s="120"/>
      <c r="Q34" s="121">
        <v>-2</v>
      </c>
      <c r="R34" s="122" t="s">
        <v>5</v>
      </c>
      <c r="S34" s="121"/>
      <c r="T34" s="121"/>
      <c r="U34" s="121"/>
      <c r="V34" s="123" t="s">
        <v>6</v>
      </c>
      <c r="W34" s="104"/>
    </row>
    <row r="35" spans="1:23" ht="13.2" customHeight="1" x14ac:dyDescent="0.25">
      <c r="A35" s="104"/>
      <c r="B35" s="105"/>
      <c r="C35" s="105"/>
      <c r="D35" s="105"/>
      <c r="E35" s="113"/>
      <c r="F35" s="105"/>
      <c r="G35" s="105"/>
      <c r="H35" s="105"/>
      <c r="I35" s="105"/>
      <c r="J35" s="105"/>
      <c r="K35" s="105"/>
      <c r="L35" s="105"/>
      <c r="M35" s="105"/>
      <c r="N35" s="105"/>
      <c r="O35" s="104"/>
      <c r="P35" s="120"/>
      <c r="Q35" s="121"/>
      <c r="R35" s="122"/>
      <c r="S35" s="121"/>
      <c r="T35" s="121"/>
      <c r="U35" s="121"/>
      <c r="V35" s="123"/>
      <c r="W35" s="104"/>
    </row>
    <row r="36" spans="1:23" ht="13.2" customHeight="1" x14ac:dyDescent="0.25">
      <c r="A36" s="104"/>
      <c r="B36" s="105"/>
      <c r="C36" s="105"/>
      <c r="D36" s="105"/>
      <c r="E36" s="105"/>
      <c r="F36" s="105"/>
      <c r="G36" s="105"/>
      <c r="H36" s="105"/>
      <c r="I36" s="105"/>
      <c r="J36" s="105"/>
      <c r="K36" s="105"/>
      <c r="L36" s="105"/>
      <c r="M36" s="105"/>
      <c r="N36" s="105"/>
      <c r="O36" s="104"/>
      <c r="P36" s="120"/>
      <c r="Q36" s="124"/>
      <c r="R36" s="124"/>
      <c r="S36" s="124"/>
      <c r="T36" s="124"/>
      <c r="U36" s="124"/>
      <c r="V36" s="125"/>
      <c r="W36" s="104"/>
    </row>
    <row r="37" spans="1:23" ht="13.2" customHeight="1" x14ac:dyDescent="0.25">
      <c r="A37" s="104"/>
      <c r="B37" s="105"/>
      <c r="C37" s="113"/>
      <c r="D37" s="113"/>
      <c r="E37" s="113"/>
      <c r="F37" s="113"/>
      <c r="G37" s="113"/>
      <c r="H37" s="113"/>
      <c r="I37" s="113"/>
      <c r="J37" s="113"/>
      <c r="K37" s="113"/>
      <c r="L37" s="113"/>
      <c r="M37" s="113"/>
      <c r="N37" s="113"/>
      <c r="O37" s="104"/>
      <c r="P37" s="120"/>
      <c r="Q37" s="124"/>
      <c r="R37" s="124"/>
      <c r="S37" s="124"/>
      <c r="T37" s="124"/>
      <c r="U37" s="124"/>
      <c r="V37" s="125"/>
      <c r="W37" s="104"/>
    </row>
    <row r="38" spans="1:23" ht="13.2" customHeight="1" x14ac:dyDescent="0.25">
      <c r="A38" s="104"/>
      <c r="B38" s="105"/>
      <c r="C38" s="113"/>
      <c r="D38" s="113"/>
      <c r="E38" s="113"/>
      <c r="F38" s="113"/>
      <c r="G38" s="113"/>
      <c r="H38" s="113"/>
      <c r="I38" s="113"/>
      <c r="J38" s="113"/>
      <c r="K38" s="113"/>
      <c r="L38" s="113"/>
      <c r="M38" s="113"/>
      <c r="N38" s="113"/>
      <c r="O38" s="104"/>
      <c r="P38" s="120"/>
      <c r="Q38" s="124"/>
      <c r="R38" s="124"/>
      <c r="S38" s="124"/>
      <c r="T38" s="124"/>
      <c r="U38" s="124"/>
      <c r="V38" s="125"/>
      <c r="W38" s="104"/>
    </row>
    <row r="39" spans="1:23" ht="13.2" customHeight="1" x14ac:dyDescent="0.25">
      <c r="A39" s="104"/>
      <c r="B39" s="105"/>
      <c r="C39" s="113"/>
      <c r="D39" s="113"/>
      <c r="E39" s="113"/>
      <c r="F39" s="113"/>
      <c r="G39" s="113"/>
      <c r="H39" s="113"/>
      <c r="I39" s="113"/>
      <c r="J39" s="113"/>
      <c r="K39" s="113"/>
      <c r="L39" s="113"/>
      <c r="M39" s="113"/>
      <c r="N39" s="113"/>
      <c r="O39" s="104"/>
      <c r="P39" s="120"/>
      <c r="Q39" s="124"/>
      <c r="R39" s="124"/>
      <c r="S39" s="124"/>
      <c r="T39" s="124"/>
      <c r="U39" s="124"/>
      <c r="V39" s="125"/>
      <c r="W39" s="104"/>
    </row>
    <row r="40" spans="1:23" ht="13.2" customHeight="1" x14ac:dyDescent="0.25">
      <c r="A40" s="104"/>
      <c r="B40" s="105"/>
      <c r="C40" s="113"/>
      <c r="D40" s="113"/>
      <c r="E40" s="113"/>
      <c r="F40" s="113"/>
      <c r="G40" s="113"/>
      <c r="H40" s="113"/>
      <c r="I40" s="113"/>
      <c r="J40" s="113"/>
      <c r="K40" s="113"/>
      <c r="L40" s="113"/>
      <c r="M40" s="113"/>
      <c r="N40" s="113"/>
      <c r="O40" s="104"/>
      <c r="P40" s="126"/>
      <c r="Q40" s="127"/>
      <c r="R40" s="127"/>
      <c r="S40" s="127"/>
      <c r="T40" s="127"/>
      <c r="U40" s="127"/>
      <c r="V40" s="128"/>
      <c r="W40" s="104"/>
    </row>
    <row r="41" spans="1:23" ht="4.95" customHeight="1" x14ac:dyDescent="0.25">
      <c r="A41" s="104"/>
      <c r="B41" s="104"/>
      <c r="C41" s="104"/>
      <c r="D41" s="104"/>
      <c r="E41" s="104"/>
      <c r="F41" s="104"/>
      <c r="G41" s="104"/>
      <c r="H41" s="104"/>
      <c r="I41" s="104"/>
      <c r="J41" s="104"/>
      <c r="K41" s="104"/>
      <c r="L41" s="104"/>
      <c r="M41" s="104"/>
      <c r="N41" s="104"/>
      <c r="O41" s="104"/>
      <c r="P41" s="104"/>
      <c r="Q41" s="104"/>
      <c r="R41" s="104"/>
      <c r="S41" s="104"/>
      <c r="T41" s="104"/>
      <c r="U41" s="104"/>
      <c r="V41" s="104"/>
      <c r="W41" s="104"/>
    </row>
    <row r="42" spans="1:23" ht="4.95" hidden="1" customHeight="1" x14ac:dyDescent="0.25">
      <c r="A42" s="104"/>
      <c r="B42" s="104"/>
      <c r="C42" s="104"/>
      <c r="D42" s="104"/>
      <c r="E42" s="104"/>
      <c r="F42" s="104"/>
      <c r="G42" s="104"/>
      <c r="H42" s="104"/>
      <c r="I42" s="104"/>
      <c r="J42" s="104"/>
      <c r="K42" s="104"/>
      <c r="L42" s="104"/>
      <c r="M42" s="104"/>
      <c r="N42" s="104"/>
      <c r="O42" s="104"/>
      <c r="P42" s="104"/>
      <c r="Q42" s="104"/>
      <c r="R42" s="115"/>
      <c r="S42" s="104"/>
      <c r="T42" s="104"/>
      <c r="U42" s="104"/>
      <c r="V42" s="104"/>
      <c r="W42" s="104"/>
    </row>
  </sheetData>
  <mergeCells count="12">
    <mergeCell ref="P2:V2"/>
    <mergeCell ref="P4:V4"/>
    <mergeCell ref="P6:V28"/>
    <mergeCell ref="P30:V30"/>
    <mergeCell ref="B18:N19"/>
    <mergeCell ref="B20:N21"/>
    <mergeCell ref="B23:N23"/>
    <mergeCell ref="B25:N25"/>
    <mergeCell ref="B27:N27"/>
    <mergeCell ref="B24:N24"/>
    <mergeCell ref="B30:N30"/>
    <mergeCell ref="B22:N22"/>
  </mergeCells>
  <hyperlinks>
    <hyperlink ref="V37" r:id="rId1" display="anurag@emodelfactory.com" xr:uid="{D39A5DB6-7FB9-4601-8079-3C9D81CF2506}"/>
    <hyperlink ref="V33" r:id="rId2" xr:uid="{7E4229FA-30B3-498F-94AB-3643BBACCBB0}"/>
    <hyperlink ref="V34" r:id="rId3" xr:uid="{FD6C81C9-D7AD-4C83-8EEB-7D9C65010574}"/>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Key">
    <tabColor theme="1"/>
    <pageSetUpPr autoPageBreaks="0" fitToPage="1"/>
  </sheetPr>
  <dimension ref="A1:S39"/>
  <sheetViews>
    <sheetView showGridLines="0" zoomScale="80" zoomScaleNormal="80" workbookViewId="0">
      <pane ySplit="8" topLeftCell="A9" activePane="bottomLeft" state="frozen"/>
      <selection pane="bottomLeft" activeCell="J7" sqref="J7"/>
    </sheetView>
  </sheetViews>
  <sheetFormatPr defaultColWidth="0" defaultRowHeight="13.8" zeroHeight="1" x14ac:dyDescent="0.25"/>
  <cols>
    <col min="1" max="1" width="1.6640625" style="47" customWidth="1"/>
    <col min="2" max="2" width="14.21875" style="50" customWidth="1"/>
    <col min="3" max="3" width="13.44140625" style="39" bestFit="1" customWidth="1"/>
    <col min="4" max="4" width="31.88671875" style="39" customWidth="1"/>
    <col min="5" max="6" width="15.109375" style="39" customWidth="1"/>
    <col min="7" max="7" width="2.77734375" style="39" customWidth="1"/>
    <col min="8" max="9" width="18.21875" style="39" bestFit="1" customWidth="1"/>
    <col min="10" max="10" width="18.21875" style="39" customWidth="1"/>
    <col min="11" max="11" width="18.21875" style="39" bestFit="1" customWidth="1"/>
    <col min="12" max="12" width="1.6640625" style="47" customWidth="1"/>
    <col min="13" max="16384" width="10.33203125" style="39" hidden="1"/>
  </cols>
  <sheetData>
    <row r="1" spans="1:19" ht="25.5" customHeight="1" x14ac:dyDescent="0.25">
      <c r="A1" s="33" t="str">
        <f xml:space="preserve"> Cover!B23 &amp; " Findings - " &amp; Project</f>
        <v xml:space="preserve"> Findings - PROJECT : Wind Energy AI</v>
      </c>
      <c r="B1" s="34"/>
      <c r="C1" s="33"/>
      <c r="D1" s="34"/>
      <c r="E1" s="34"/>
      <c r="F1" s="35"/>
      <c r="G1" s="35"/>
      <c r="H1" s="37"/>
      <c r="I1" s="37"/>
      <c r="J1" s="37"/>
      <c r="K1" s="37"/>
      <c r="L1" s="37"/>
      <c r="M1" s="38"/>
      <c r="N1" s="38"/>
      <c r="O1" s="38"/>
      <c r="P1" s="38"/>
      <c r="Q1" s="38"/>
      <c r="R1" s="38"/>
      <c r="S1" s="38"/>
    </row>
    <row r="2" spans="1:19" s="69" customFormat="1" ht="15.75" customHeight="1" x14ac:dyDescent="0.25">
      <c r="A2" s="44"/>
      <c r="B2" s="44"/>
      <c r="C2" s="45" t="s">
        <v>7</v>
      </c>
      <c r="D2" s="44" t="s">
        <v>8</v>
      </c>
      <c r="E2" s="44"/>
      <c r="F2" s="68"/>
      <c r="G2" s="68"/>
      <c r="H2" s="68"/>
      <c r="I2" s="68"/>
      <c r="J2" s="68"/>
      <c r="K2" s="68"/>
      <c r="L2" s="68"/>
    </row>
    <row r="3" spans="1:19" s="69" customFormat="1" ht="15.75" customHeight="1" x14ac:dyDescent="0.25">
      <c r="A3" s="44"/>
      <c r="B3" s="70" t="s">
        <v>9</v>
      </c>
      <c r="C3" s="168" t="s">
        <v>10</v>
      </c>
      <c r="D3" s="169"/>
      <c r="E3" s="72" t="s">
        <v>11</v>
      </c>
      <c r="F3" s="72" t="s">
        <v>12</v>
      </c>
      <c r="G3" s="35"/>
      <c r="H3" s="72" t="s">
        <v>19</v>
      </c>
      <c r="I3" s="71" t="s">
        <v>139</v>
      </c>
      <c r="J3" s="131" t="str">
        <f xml:space="preserve"> "Findings 🚩: " &amp; SUM(J4:J7)</f>
        <v>Findings 🚩: 19</v>
      </c>
      <c r="K3" s="131" t="str">
        <f xml:space="preserve"> "Resolved ✅: " &amp; SUM(K4:K7)</f>
        <v>Resolved ✅: 0</v>
      </c>
      <c r="L3" s="68"/>
    </row>
    <row r="4" spans="1:19" s="78" customFormat="1" ht="15" customHeight="1" x14ac:dyDescent="0.25">
      <c r="A4" s="73"/>
      <c r="B4" s="74" t="s">
        <v>13</v>
      </c>
      <c r="C4" s="170" t="s">
        <v>150</v>
      </c>
      <c r="D4" s="171"/>
      <c r="E4" s="75">
        <v>56</v>
      </c>
      <c r="F4" s="76">
        <v>46135</v>
      </c>
      <c r="G4" s="35"/>
      <c r="H4" s="133" t="s">
        <v>28</v>
      </c>
      <c r="I4" s="132" t="s">
        <v>140</v>
      </c>
      <c r="J4" s="133">
        <f>COUNTIF(Comments!$D$2:$D$22,"A")</f>
        <v>9</v>
      </c>
      <c r="K4" s="133">
        <f>COUNTIFS(Comments!$D$2:$D$22,"A", Comments!$B$2:$B$22,"Closed")</f>
        <v>0</v>
      </c>
      <c r="L4" s="77"/>
    </row>
    <row r="5" spans="1:19" s="78" customFormat="1" ht="15" customHeight="1" x14ac:dyDescent="0.25">
      <c r="A5" s="73"/>
      <c r="B5" s="74" t="s">
        <v>14</v>
      </c>
      <c r="C5" s="172"/>
      <c r="D5" s="173"/>
      <c r="E5" s="75"/>
      <c r="F5" s="76"/>
      <c r="G5" s="35"/>
      <c r="H5" s="135" t="s">
        <v>32</v>
      </c>
      <c r="I5" s="134" t="s">
        <v>141</v>
      </c>
      <c r="J5" s="135">
        <f>COUNTIF(Comments!$D$2:$D$22,"B")</f>
        <v>3</v>
      </c>
      <c r="K5" s="135">
        <f>COUNTIFS(Comments!$D$2:$D$22,"B", Comments!$B$2:$B$22,"Closed")</f>
        <v>0</v>
      </c>
      <c r="L5" s="77"/>
    </row>
    <row r="6" spans="1:19" s="78" customFormat="1" ht="15" customHeight="1" x14ac:dyDescent="0.25">
      <c r="A6" s="73"/>
      <c r="B6" s="74" t="s">
        <v>15</v>
      </c>
      <c r="C6" s="172"/>
      <c r="D6" s="173"/>
      <c r="E6" s="75"/>
      <c r="F6" s="76"/>
      <c r="G6" s="35"/>
      <c r="H6" s="137" t="s">
        <v>24</v>
      </c>
      <c r="I6" s="136" t="s">
        <v>142</v>
      </c>
      <c r="J6" s="137">
        <f>COUNTIF(Comments!$D$2:$D$22,"Q")</f>
        <v>2</v>
      </c>
      <c r="K6" s="137">
        <f>COUNTIFS(Comments!$D$2:$D$22,"Q", Comments!$B$2:$B$22,"Closed")</f>
        <v>0</v>
      </c>
      <c r="L6" s="77"/>
    </row>
    <row r="7" spans="1:19" s="79" customFormat="1" ht="15" customHeight="1" x14ac:dyDescent="0.25">
      <c r="A7" s="73"/>
      <c r="B7" s="80" t="s">
        <v>16</v>
      </c>
      <c r="C7" s="174"/>
      <c r="D7" s="175"/>
      <c r="E7" s="81"/>
      <c r="F7" s="82"/>
      <c r="G7" s="35"/>
      <c r="H7" s="139" t="s">
        <v>40</v>
      </c>
      <c r="I7" s="138" t="s">
        <v>151</v>
      </c>
      <c r="J7" s="139">
        <f>COUNTIF(Comments!$D$2:$D$22,"C")</f>
        <v>5</v>
      </c>
      <c r="K7" s="139">
        <f>COUNTIFS(Comments!$D$2:$D$22,"C", Comments!$B$2:$B$22,"Closed")</f>
        <v>0</v>
      </c>
      <c r="L7" s="77"/>
    </row>
    <row r="8" spans="1:19" ht="4.95" customHeight="1" x14ac:dyDescent="0.25">
      <c r="A8" s="46"/>
      <c r="B8" s="48"/>
      <c r="C8" s="48"/>
      <c r="D8" s="48"/>
      <c r="E8" s="48"/>
      <c r="F8" s="49"/>
      <c r="G8" s="49"/>
      <c r="H8" s="49"/>
      <c r="I8" s="49"/>
      <c r="J8" s="49"/>
      <c r="K8" s="49"/>
      <c r="L8" s="38"/>
    </row>
    <row r="9" spans="1:19" ht="6" customHeight="1" x14ac:dyDescent="0.25">
      <c r="C9" s="51"/>
      <c r="D9" s="52"/>
      <c r="E9" s="52"/>
      <c r="F9" s="52"/>
      <c r="G9" s="52"/>
    </row>
    <row r="10" spans="1:19" ht="18.75" customHeight="1" x14ac:dyDescent="0.25">
      <c r="B10" s="53" t="s">
        <v>17</v>
      </c>
      <c r="C10" s="54"/>
      <c r="D10" s="55"/>
      <c r="E10" s="55"/>
      <c r="F10" s="55"/>
      <c r="G10" s="55"/>
      <c r="K10" s="56"/>
    </row>
    <row r="11" spans="1:19" s="78" customFormat="1" ht="18.75" customHeight="1" x14ac:dyDescent="0.25">
      <c r="A11" s="79"/>
      <c r="B11" s="83"/>
      <c r="C11" s="83" t="s">
        <v>18</v>
      </c>
      <c r="D11" s="84"/>
      <c r="E11" s="84"/>
      <c r="F11" s="84"/>
      <c r="G11" s="84"/>
      <c r="K11" s="84"/>
      <c r="L11" s="79"/>
    </row>
    <row r="12" spans="1:19" s="78" customFormat="1" ht="18.75" customHeight="1" x14ac:dyDescent="0.25">
      <c r="A12" s="79"/>
      <c r="B12" s="85" t="s">
        <v>19</v>
      </c>
      <c r="C12" s="86" t="s">
        <v>20</v>
      </c>
      <c r="D12" s="87" t="s">
        <v>21</v>
      </c>
      <c r="E12" s="87"/>
      <c r="F12" s="176" t="s">
        <v>22</v>
      </c>
      <c r="G12" s="176"/>
      <c r="H12" s="176"/>
      <c r="I12" s="176"/>
      <c r="J12" s="176"/>
      <c r="K12" s="177"/>
      <c r="L12" s="79"/>
    </row>
    <row r="13" spans="1:19" s="88" customFormat="1" ht="39" customHeight="1" x14ac:dyDescent="0.25">
      <c r="A13" s="79"/>
      <c r="B13" s="89" t="s">
        <v>27</v>
      </c>
      <c r="C13" s="90" t="s">
        <v>28</v>
      </c>
      <c r="D13" s="91" t="s">
        <v>29</v>
      </c>
      <c r="E13" s="166" t="s">
        <v>30</v>
      </c>
      <c r="F13" s="166"/>
      <c r="G13" s="166"/>
      <c r="H13" s="166"/>
      <c r="I13" s="166"/>
      <c r="J13" s="166"/>
      <c r="K13" s="167"/>
      <c r="L13" s="79"/>
    </row>
    <row r="14" spans="1:19" s="88" customFormat="1" ht="55.2" customHeight="1" x14ac:dyDescent="0.25">
      <c r="A14" s="79"/>
      <c r="B14" s="178" t="s">
        <v>31</v>
      </c>
      <c r="C14" s="183" t="s">
        <v>32</v>
      </c>
      <c r="D14" s="92" t="s">
        <v>33</v>
      </c>
      <c r="E14" s="158" t="s">
        <v>34</v>
      </c>
      <c r="F14" s="158"/>
      <c r="G14" s="158"/>
      <c r="H14" s="158"/>
      <c r="I14" s="158"/>
      <c r="J14" s="158"/>
      <c r="K14" s="159"/>
      <c r="L14" s="79"/>
    </row>
    <row r="15" spans="1:19" s="79" customFormat="1" ht="31.5" customHeight="1" x14ac:dyDescent="0.25">
      <c r="B15" s="179"/>
      <c r="C15" s="184"/>
      <c r="D15" s="93" t="s">
        <v>35</v>
      </c>
      <c r="E15" s="160" t="s">
        <v>36</v>
      </c>
      <c r="F15" s="160"/>
      <c r="G15" s="160"/>
      <c r="H15" s="160"/>
      <c r="I15" s="160"/>
      <c r="J15" s="160"/>
      <c r="K15" s="161"/>
    </row>
    <row r="16" spans="1:19" s="95" customFormat="1" ht="21" customHeight="1" x14ac:dyDescent="0.25">
      <c r="A16" s="79"/>
      <c r="B16" s="190"/>
      <c r="C16" s="191"/>
      <c r="D16" s="192" t="s">
        <v>37</v>
      </c>
      <c r="E16" s="193" t="s">
        <v>38</v>
      </c>
      <c r="F16" s="193"/>
      <c r="G16" s="193"/>
      <c r="H16" s="193"/>
      <c r="I16" s="193"/>
      <c r="J16" s="193"/>
      <c r="K16" s="194"/>
      <c r="L16" s="79"/>
    </row>
    <row r="17" spans="1:12" s="88" customFormat="1" ht="40.5" customHeight="1" x14ac:dyDescent="0.25">
      <c r="A17" s="79"/>
      <c r="B17" s="129" t="s">
        <v>23</v>
      </c>
      <c r="C17" s="130" t="s">
        <v>24</v>
      </c>
      <c r="D17" s="94" t="s">
        <v>25</v>
      </c>
      <c r="E17" s="188" t="s">
        <v>26</v>
      </c>
      <c r="F17" s="188"/>
      <c r="G17" s="188"/>
      <c r="H17" s="188"/>
      <c r="I17" s="188"/>
      <c r="J17" s="188"/>
      <c r="K17" s="189"/>
      <c r="L17" s="79"/>
    </row>
    <row r="18" spans="1:12" s="88" customFormat="1" ht="42.75" customHeight="1" x14ac:dyDescent="0.25">
      <c r="A18" s="79"/>
      <c r="B18" s="178" t="s">
        <v>39</v>
      </c>
      <c r="C18" s="183" t="s">
        <v>40</v>
      </c>
      <c r="D18" s="92" t="s">
        <v>41</v>
      </c>
      <c r="E18" s="158" t="s">
        <v>42</v>
      </c>
      <c r="F18" s="158"/>
      <c r="G18" s="158"/>
      <c r="H18" s="158"/>
      <c r="I18" s="158"/>
      <c r="J18" s="158"/>
      <c r="K18" s="159"/>
      <c r="L18" s="79"/>
    </row>
    <row r="19" spans="1:12" s="79" customFormat="1" ht="45" customHeight="1" x14ac:dyDescent="0.25">
      <c r="B19" s="179"/>
      <c r="C19" s="184"/>
      <c r="D19" s="93" t="s">
        <v>43</v>
      </c>
      <c r="E19" s="160" t="s">
        <v>44</v>
      </c>
      <c r="F19" s="160"/>
      <c r="G19" s="160"/>
      <c r="H19" s="160"/>
      <c r="I19" s="160"/>
      <c r="J19" s="160"/>
      <c r="K19" s="161"/>
    </row>
    <row r="20" spans="1:12" s="79" customFormat="1" ht="17.25" customHeight="1" x14ac:dyDescent="0.25">
      <c r="B20" s="179"/>
      <c r="C20" s="184"/>
      <c r="D20" s="93" t="s">
        <v>45</v>
      </c>
      <c r="E20" s="162" t="s">
        <v>46</v>
      </c>
      <c r="F20" s="162"/>
      <c r="G20" s="162"/>
      <c r="H20" s="162"/>
      <c r="I20" s="162"/>
      <c r="J20" s="162"/>
      <c r="K20" s="163"/>
    </row>
    <row r="21" spans="1:12" s="99" customFormat="1" ht="39" customHeight="1" x14ac:dyDescent="0.25">
      <c r="A21" s="96"/>
      <c r="B21" s="195" t="s">
        <v>47</v>
      </c>
      <c r="C21" s="97" t="s">
        <v>48</v>
      </c>
      <c r="D21" s="98" t="s">
        <v>49</v>
      </c>
      <c r="E21" s="164" t="s">
        <v>50</v>
      </c>
      <c r="F21" s="164"/>
      <c r="G21" s="164"/>
      <c r="H21" s="164"/>
      <c r="I21" s="164"/>
      <c r="J21" s="164"/>
      <c r="K21" s="165"/>
      <c r="L21" s="96"/>
    </row>
    <row r="22" spans="1:12" s="78" customFormat="1" ht="6" customHeight="1" thickBot="1" x14ac:dyDescent="0.3">
      <c r="A22" s="79"/>
      <c r="B22" s="100"/>
      <c r="L22" s="79"/>
    </row>
    <row r="23" spans="1:12" s="103" customFormat="1" ht="45.6" customHeight="1" x14ac:dyDescent="0.25">
      <c r="A23" s="101"/>
      <c r="B23" s="59" t="s">
        <v>51</v>
      </c>
      <c r="C23" s="181" t="s">
        <v>52</v>
      </c>
      <c r="D23" s="181"/>
      <c r="E23" s="181"/>
      <c r="F23" s="181"/>
      <c r="G23" s="181"/>
      <c r="H23" s="181"/>
      <c r="I23" s="181"/>
      <c r="J23" s="181"/>
      <c r="K23" s="182"/>
      <c r="L23" s="102"/>
    </row>
    <row r="24" spans="1:12" ht="9" customHeight="1" x14ac:dyDescent="0.25">
      <c r="A24" s="58"/>
      <c r="B24" s="60"/>
      <c r="C24" s="61"/>
      <c r="D24" s="62"/>
      <c r="E24" s="62"/>
      <c r="F24" s="63"/>
      <c r="G24" s="64"/>
      <c r="H24" s="62"/>
      <c r="I24" s="62"/>
      <c r="J24" s="62"/>
      <c r="K24" s="62"/>
    </row>
    <row r="25" spans="1:12" ht="14.25" hidden="1" customHeight="1" x14ac:dyDescent="0.25">
      <c r="A25" s="65"/>
      <c r="B25" s="66"/>
      <c r="C25" s="67"/>
      <c r="D25" s="67"/>
      <c r="E25" s="67"/>
      <c r="F25" s="67"/>
      <c r="G25" s="67"/>
      <c r="H25" s="67"/>
      <c r="I25" s="67"/>
      <c r="J25" s="67"/>
      <c r="K25" s="67"/>
    </row>
    <row r="26" spans="1:12" ht="12.75" hidden="1" customHeight="1" x14ac:dyDescent="0.25">
      <c r="C26" s="56"/>
      <c r="D26" s="56"/>
      <c r="E26" s="56"/>
      <c r="F26" s="56"/>
      <c r="G26" s="56"/>
      <c r="K26" s="56"/>
    </row>
    <row r="27" spans="1:12" ht="12.75" hidden="1" customHeight="1" x14ac:dyDescent="0.25"/>
    <row r="28" spans="1:12" ht="56.25" hidden="1" customHeight="1" x14ac:dyDescent="0.25">
      <c r="C28" s="180"/>
      <c r="D28" s="180"/>
      <c r="E28" s="180"/>
      <c r="F28" s="180"/>
      <c r="G28" s="180"/>
      <c r="H28" s="180"/>
      <c r="I28" s="180"/>
      <c r="J28" s="180"/>
      <c r="K28" s="180"/>
    </row>
    <row r="29" spans="1:12" ht="12.75" hidden="1" customHeight="1" x14ac:dyDescent="0.25"/>
    <row r="30" spans="1:12" ht="12.75" hidden="1" customHeight="1" x14ac:dyDescent="0.25"/>
    <row r="31" spans="1:12" ht="12.75" hidden="1" customHeight="1" x14ac:dyDescent="0.25"/>
    <row r="32" spans="1:12" ht="12.75" hidden="1" customHeight="1" x14ac:dyDescent="0.25"/>
    <row r="33" ht="12.75" hidden="1" customHeight="1" x14ac:dyDescent="0.25"/>
    <row r="34" ht="12.75" hidden="1" customHeight="1" x14ac:dyDescent="0.25"/>
    <row r="35" ht="12.75" hidden="1" customHeight="1" x14ac:dyDescent="0.25"/>
    <row r="36" ht="12.75" hidden="1" customHeight="1" x14ac:dyDescent="0.25"/>
    <row r="37" x14ac:dyDescent="0.25"/>
    <row r="38" x14ac:dyDescent="0.25"/>
    <row r="39" x14ac:dyDescent="0.25"/>
  </sheetData>
  <mergeCells count="21">
    <mergeCell ref="F12:K12"/>
    <mergeCell ref="B18:B20"/>
    <mergeCell ref="B14:B16"/>
    <mergeCell ref="C28:K28"/>
    <mergeCell ref="C23:K23"/>
    <mergeCell ref="C14:C16"/>
    <mergeCell ref="C18:C20"/>
    <mergeCell ref="C3:D3"/>
    <mergeCell ref="C4:D4"/>
    <mergeCell ref="C5:D5"/>
    <mergeCell ref="C6:D6"/>
    <mergeCell ref="C7:D7"/>
    <mergeCell ref="E18:K18"/>
    <mergeCell ref="E19:K19"/>
    <mergeCell ref="E20:K20"/>
    <mergeCell ref="E21:K21"/>
    <mergeCell ref="E17:K17"/>
    <mergeCell ref="E13:K13"/>
    <mergeCell ref="E14:K14"/>
    <mergeCell ref="E15:K15"/>
    <mergeCell ref="E16:K16"/>
  </mergeCells>
  <phoneticPr fontId="6" type="noConversion"/>
  <pageMargins left="0.55118110236220474" right="0.55118110236220474" top="0.39370078740157483" bottom="0.55118110236220474" header="0.31496062992125984" footer="0.31496062992125984"/>
  <pageSetup paperSize="9" scale="96" fitToHeight="0" orientation="landscape" r:id="rId1"/>
  <headerFooter alignWithMargins="0">
    <oddFooter>&amp;L&amp;8Reliance restricted - &amp;D&amp;C&amp;8Page &amp;P of &amp;N&amp;R&amp;8&amp;F  -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Comments">
    <outlinePr summaryBelow="0" summaryRight="0"/>
    <pageSetUpPr fitToPage="1"/>
  </sheetPr>
  <dimension ref="A1:XFC23"/>
  <sheetViews>
    <sheetView showGridLines="0" zoomScale="80" zoomScaleNormal="80" workbookViewId="0">
      <pane xSplit="6" ySplit="2" topLeftCell="G3" activePane="bottomRight" state="frozen"/>
      <selection pane="topRight" activeCell="H1" sqref="H1"/>
      <selection pane="bottomLeft" activeCell="A6" sqref="A6"/>
      <selection pane="bottomRight" activeCell="J6" sqref="J6"/>
    </sheetView>
  </sheetViews>
  <sheetFormatPr defaultColWidth="0" defaultRowHeight="13.2" zeroHeight="1" x14ac:dyDescent="0.25"/>
  <cols>
    <col min="1" max="1" width="3.77734375" customWidth="1"/>
    <col min="2" max="2" width="9.6640625" style="2" customWidth="1"/>
    <col min="3" max="3" width="4.77734375" style="1" customWidth="1"/>
    <col min="4" max="4" width="4.77734375" style="2" customWidth="1"/>
    <col min="5" max="5" width="4.77734375" style="3" customWidth="1"/>
    <col min="6" max="6" width="15.6640625" style="4" customWidth="1"/>
    <col min="7" max="7" width="17.21875" customWidth="1"/>
    <col min="8" max="9" width="20.6640625" customWidth="1"/>
    <col min="10" max="10" width="65.77734375" customWidth="1"/>
    <col min="11" max="11" width="40.6640625" hidden="1" customWidth="1"/>
    <col min="12" max="15" width="0" hidden="1" customWidth="1"/>
    <col min="16" max="16" width="40.6640625" hidden="1" customWidth="1"/>
    <col min="18" max="18" width="40.6640625" hidden="1"/>
    <col min="16384" max="16384" width="14.77734375" hidden="1" customWidth="1"/>
  </cols>
  <sheetData>
    <row r="1" spans="1:10" s="39" customFormat="1" ht="25.5" customHeight="1" x14ac:dyDescent="0.25">
      <c r="A1" s="33" t="str">
        <f xml:space="preserve"> Cover!B23 &amp; " Findings - " &amp; Project</f>
        <v xml:space="preserve"> Findings - PROJECT : Wind Energy AI</v>
      </c>
      <c r="B1" s="34"/>
      <c r="C1" s="33"/>
      <c r="D1" s="34"/>
      <c r="E1" s="35"/>
      <c r="F1" s="36"/>
      <c r="G1" s="37"/>
      <c r="H1" s="37"/>
      <c r="I1" s="37"/>
      <c r="J1" s="38"/>
    </row>
    <row r="2" spans="1:10" s="43" customFormat="1" ht="43.2" customHeight="1" x14ac:dyDescent="0.25">
      <c r="A2" s="40" t="s">
        <v>53</v>
      </c>
      <c r="B2" s="40" t="s">
        <v>54</v>
      </c>
      <c r="C2" s="41" t="s">
        <v>127</v>
      </c>
      <c r="D2" s="185" t="s">
        <v>19</v>
      </c>
      <c r="E2" s="186"/>
      <c r="F2" s="40" t="s">
        <v>55</v>
      </c>
      <c r="G2" s="42" t="s">
        <v>56</v>
      </c>
      <c r="H2" s="42" t="s">
        <v>57</v>
      </c>
      <c r="I2" s="42" t="s">
        <v>58</v>
      </c>
      <c r="J2" s="42" t="s">
        <v>59</v>
      </c>
    </row>
    <row r="3" spans="1:10" s="12" customFormat="1" ht="86.4" x14ac:dyDescent="0.25">
      <c r="A3" s="23">
        <f ca="1" xml:space="preserve"> MAX(A$2:OFFSET(A3, -1, 0)) + 1</f>
        <v>1</v>
      </c>
      <c r="B3" s="24" t="s">
        <v>60</v>
      </c>
      <c r="C3" s="24" t="s">
        <v>13</v>
      </c>
      <c r="D3" s="25" t="s">
        <v>28</v>
      </c>
      <c r="E3" s="26" t="str" cm="1">
        <f t="array" ref="E3">_xlfn.IFS(B3="Closed","✅",D3="A","🔴",D3="B","🟠",D3="Q","❓",D3="C","ℹ️",TRUE,"")</f>
        <v>🔴</v>
      </c>
      <c r="F3" s="31" t="s">
        <v>108</v>
      </c>
      <c r="G3" s="28" t="s">
        <v>104</v>
      </c>
      <c r="H3" s="29" t="s">
        <v>105</v>
      </c>
      <c r="I3" s="29" t="s">
        <v>68</v>
      </c>
      <c r="J3" s="32" t="s">
        <v>129</v>
      </c>
    </row>
    <row r="4" spans="1:10" s="12" customFormat="1" ht="67.8" customHeight="1" x14ac:dyDescent="0.25">
      <c r="A4" s="23">
        <f ca="1" xml:space="preserve"> MAX(A$2:OFFSET(A4, -1, 0)) + 1</f>
        <v>2</v>
      </c>
      <c r="B4" s="24" t="s">
        <v>60</v>
      </c>
      <c r="C4" s="24" t="s">
        <v>13</v>
      </c>
      <c r="D4" s="25" t="s">
        <v>28</v>
      </c>
      <c r="E4" s="26" t="str" cm="1">
        <f t="array" ref="E4">_xlfn.IFS(B4="Closed","✅",D4="A","🔴",D4="B","🟠",D4="Q","❓",D4="C","ℹ️",TRUE,"")</f>
        <v>🔴</v>
      </c>
      <c r="F4" s="31" t="s">
        <v>122</v>
      </c>
      <c r="G4" s="28" t="s">
        <v>106</v>
      </c>
      <c r="H4" s="29" t="s">
        <v>107</v>
      </c>
      <c r="I4" s="29" t="s">
        <v>63</v>
      </c>
      <c r="J4" s="32" t="s">
        <v>130</v>
      </c>
    </row>
    <row r="5" spans="1:10" s="12" customFormat="1" ht="115.2" x14ac:dyDescent="0.25">
      <c r="A5" s="23">
        <f ca="1" xml:space="preserve"> MAX(A$2:OFFSET(A5, -1, 0)) + 1</f>
        <v>3</v>
      </c>
      <c r="B5" s="24" t="s">
        <v>60</v>
      </c>
      <c r="C5" s="24" t="s">
        <v>13</v>
      </c>
      <c r="D5" s="25" t="s">
        <v>32</v>
      </c>
      <c r="E5" s="26" t="str" cm="1">
        <f t="array" ref="E5">_xlfn.IFS(B5="Closed","✅",D5="A","🔴",D5="B","🟠",D5="Q","❓",D5="C","ℹ️",TRUE,"")</f>
        <v>🟠</v>
      </c>
      <c r="F5" s="31" t="s">
        <v>69</v>
      </c>
      <c r="G5" s="28" t="s">
        <v>115</v>
      </c>
      <c r="H5" s="29" t="s">
        <v>116</v>
      </c>
      <c r="I5" s="29" t="s">
        <v>70</v>
      </c>
      <c r="J5" s="32" t="s">
        <v>131</v>
      </c>
    </row>
    <row r="6" spans="1:10" s="12" customFormat="1" ht="86.4" x14ac:dyDescent="0.25">
      <c r="A6" s="23">
        <f ca="1" xml:space="preserve"> MAX(A$2:OFFSET(A6, -1, 0)) + 1</f>
        <v>4</v>
      </c>
      <c r="B6" s="24" t="s">
        <v>60</v>
      </c>
      <c r="C6" s="24" t="s">
        <v>13</v>
      </c>
      <c r="D6" s="25" t="s">
        <v>28</v>
      </c>
      <c r="E6" s="26" t="str" cm="1">
        <f t="array" ref="E6">_xlfn.IFS(B6="Closed","✅",D6="A","🔴",D6="B","🟠",D6="Q","❓",D6="C","ℹ️",TRUE,"")</f>
        <v>🔴</v>
      </c>
      <c r="F6" s="31" t="s">
        <v>109</v>
      </c>
      <c r="G6" s="28" t="s">
        <v>71</v>
      </c>
      <c r="H6" s="29" t="s">
        <v>72</v>
      </c>
      <c r="I6" s="29" t="s">
        <v>73</v>
      </c>
      <c r="J6" s="32" t="s">
        <v>132</v>
      </c>
    </row>
    <row r="7" spans="1:10" s="12" customFormat="1" ht="129.6" x14ac:dyDescent="0.25">
      <c r="A7" s="23">
        <f ca="1" xml:space="preserve"> MAX(A$2:OFFSET(A7, -1, 0)) + 1</f>
        <v>5</v>
      </c>
      <c r="B7" s="24" t="s">
        <v>60</v>
      </c>
      <c r="C7" s="24" t="s">
        <v>13</v>
      </c>
      <c r="D7" s="25" t="s">
        <v>28</v>
      </c>
      <c r="E7" s="26" t="str" cm="1">
        <f t="array" ref="E7">_xlfn.IFS(B7="Closed","✅",D7="A","🔴",D7="B","🟠",D7="Q","❓",D7="C","ℹ️",TRUE,"")</f>
        <v>🔴</v>
      </c>
      <c r="F7" s="31" t="s">
        <v>112</v>
      </c>
      <c r="G7" s="28" t="s">
        <v>76</v>
      </c>
      <c r="H7" s="29" t="s">
        <v>77</v>
      </c>
      <c r="I7" s="29" t="s">
        <v>78</v>
      </c>
      <c r="J7" s="32" t="s">
        <v>143</v>
      </c>
    </row>
    <row r="8" spans="1:10" s="12" customFormat="1" ht="144" x14ac:dyDescent="0.25">
      <c r="A8" s="23">
        <f ca="1" xml:space="preserve"> MAX(A$2:OFFSET(A8, -1, 0)) + 1</f>
        <v>6</v>
      </c>
      <c r="B8" s="24" t="s">
        <v>60</v>
      </c>
      <c r="C8" s="24" t="s">
        <v>13</v>
      </c>
      <c r="D8" s="25" t="s">
        <v>24</v>
      </c>
      <c r="E8" s="26" t="str" cm="1">
        <f t="array" ref="E8">_xlfn.IFS(B8="Closed","✅",D8="A","🔴",D8="B","🟠",D8="Q","❓",D8="C","ℹ️",TRUE,"")</f>
        <v>❓</v>
      </c>
      <c r="F8" s="31" t="s">
        <v>121</v>
      </c>
      <c r="G8" s="28" t="s">
        <v>74</v>
      </c>
      <c r="H8" s="29" t="s">
        <v>79</v>
      </c>
      <c r="I8" s="29" t="s">
        <v>80</v>
      </c>
      <c r="J8" s="32" t="s">
        <v>156</v>
      </c>
    </row>
    <row r="9" spans="1:10" s="12" customFormat="1" ht="158.4" x14ac:dyDescent="0.25">
      <c r="A9" s="23">
        <f ca="1" xml:space="preserve"> MAX(A$2:OFFSET(A9, -1, 0)) + 1</f>
        <v>7</v>
      </c>
      <c r="B9" s="24" t="s">
        <v>60</v>
      </c>
      <c r="C9" s="24" t="s">
        <v>13</v>
      </c>
      <c r="D9" s="25" t="s">
        <v>28</v>
      </c>
      <c r="E9" s="26" t="str" cm="1">
        <f t="array" ref="E9">_xlfn.IFS(B9="Closed","✅",D9="A","🔴",D9="B","🟠",D9="Q","❓",D9="C","ℹ️",TRUE,"")</f>
        <v>🔴</v>
      </c>
      <c r="F9" s="31" t="s">
        <v>113</v>
      </c>
      <c r="G9" s="28" t="s">
        <v>81</v>
      </c>
      <c r="H9" s="29" t="s">
        <v>82</v>
      </c>
      <c r="I9" s="29" t="s">
        <v>83</v>
      </c>
      <c r="J9" s="32" t="s">
        <v>133</v>
      </c>
    </row>
    <row r="10" spans="1:10" s="12" customFormat="1" ht="144" x14ac:dyDescent="0.25">
      <c r="A10" s="23">
        <f ca="1" xml:space="preserve"> MAX(A$2:OFFSET(A10, -1, 0)) + 1</f>
        <v>8</v>
      </c>
      <c r="B10" s="24" t="s">
        <v>60</v>
      </c>
      <c r="C10" s="24" t="s">
        <v>13</v>
      </c>
      <c r="D10" s="25" t="s">
        <v>28</v>
      </c>
      <c r="E10" s="26" t="str" cm="1">
        <f t="array" ref="E10">_xlfn.IFS(B10="Closed","✅",D10="A","🔴",D10="B","🟠",D10="Q","❓",D10="C","ℹ️",TRUE,"")</f>
        <v>🔴</v>
      </c>
      <c r="F10" s="31" t="s">
        <v>114</v>
      </c>
      <c r="G10" s="28" t="s">
        <v>81</v>
      </c>
      <c r="H10" s="29" t="s">
        <v>84</v>
      </c>
      <c r="I10" s="29" t="s">
        <v>85</v>
      </c>
      <c r="J10" s="32" t="s">
        <v>134</v>
      </c>
    </row>
    <row r="11" spans="1:10" s="12" customFormat="1" ht="150.6" customHeight="1" x14ac:dyDescent="0.25">
      <c r="A11" s="23">
        <f ca="1" xml:space="preserve"> MAX(A$2:OFFSET(A11, -1, 0)) + 1</f>
        <v>9</v>
      </c>
      <c r="B11" s="24" t="s">
        <v>60</v>
      </c>
      <c r="C11" s="24" t="s">
        <v>13</v>
      </c>
      <c r="D11" s="25" t="s">
        <v>28</v>
      </c>
      <c r="E11" s="26" t="str" cm="1">
        <f t="array" ref="E11">_xlfn.IFS(B11="Closed","✅",D11="A","🔴",D11="B","🟠",D11="Q","❓",D11="C","ℹ️",TRUE,"")</f>
        <v>🔴</v>
      </c>
      <c r="F11" s="31" t="s">
        <v>117</v>
      </c>
      <c r="G11" s="28" t="s">
        <v>81</v>
      </c>
      <c r="H11" s="29" t="s">
        <v>86</v>
      </c>
      <c r="I11" s="29" t="s">
        <v>87</v>
      </c>
      <c r="J11" s="32" t="s">
        <v>135</v>
      </c>
    </row>
    <row r="12" spans="1:10" s="12" customFormat="1" ht="172.8" x14ac:dyDescent="0.25">
      <c r="A12" s="23">
        <f ca="1" xml:space="preserve"> MAX(A$2:OFFSET(A12, -1, 0)) + 1</f>
        <v>10</v>
      </c>
      <c r="B12" s="24" t="s">
        <v>60</v>
      </c>
      <c r="C12" s="24" t="s">
        <v>13</v>
      </c>
      <c r="D12" s="25" t="s">
        <v>28</v>
      </c>
      <c r="E12" s="26" t="str" cm="1">
        <f t="array" ref="E12">_xlfn.IFS(B12="Closed","✅",D12="A","🔴",D12="B","🟠",D12="Q","❓",D12="C","ℹ️",TRUE,"")</f>
        <v>🔴</v>
      </c>
      <c r="F12" s="31" t="s">
        <v>120</v>
      </c>
      <c r="G12" s="28" t="s">
        <v>76</v>
      </c>
      <c r="H12" s="29" t="s">
        <v>88</v>
      </c>
      <c r="I12" s="29" t="s">
        <v>89</v>
      </c>
      <c r="J12" s="32" t="s">
        <v>136</v>
      </c>
    </row>
    <row r="13" spans="1:10" s="12" customFormat="1" ht="201.6" x14ac:dyDescent="0.25">
      <c r="A13" s="23">
        <f ca="1" xml:space="preserve"> MAX(A$2:OFFSET(A13, -1, 0)) + 1</f>
        <v>11</v>
      </c>
      <c r="B13" s="24" t="s">
        <v>60</v>
      </c>
      <c r="C13" s="24" t="s">
        <v>13</v>
      </c>
      <c r="D13" s="25" t="s">
        <v>24</v>
      </c>
      <c r="E13" s="26" t="str" cm="1">
        <f t="array" ref="E13">_xlfn.IFS(B13="Closed","✅",D13="A","🔴",D13="B","🟠",D13="Q","❓",D13="C","ℹ️",TRUE,"")</f>
        <v>❓</v>
      </c>
      <c r="F13" s="31" t="s">
        <v>119</v>
      </c>
      <c r="G13" s="28" t="s">
        <v>76</v>
      </c>
      <c r="H13" s="29" t="s">
        <v>118</v>
      </c>
      <c r="I13" s="29" t="s">
        <v>90</v>
      </c>
      <c r="J13" s="32" t="s">
        <v>157</v>
      </c>
    </row>
    <row r="14" spans="1:10" s="12" customFormat="1" ht="144" x14ac:dyDescent="0.25">
      <c r="A14" s="23">
        <f ca="1" xml:space="preserve"> MAX(A$2:OFFSET(A14, -1, 0)) + 1</f>
        <v>12</v>
      </c>
      <c r="B14" s="24" t="s">
        <v>60</v>
      </c>
      <c r="C14" s="24" t="s">
        <v>13</v>
      </c>
      <c r="D14" s="25" t="s">
        <v>28</v>
      </c>
      <c r="E14" s="26" t="str" cm="1">
        <f t="array" ref="E14">_xlfn.IFS(B14="Closed","✅",D14="A","🔴",D14="B","🟠",D14="Q","❓",D14="C","ℹ️",TRUE,"")</f>
        <v>🔴</v>
      </c>
      <c r="F14" s="31" t="s">
        <v>91</v>
      </c>
      <c r="G14" s="28" t="s">
        <v>92</v>
      </c>
      <c r="H14" s="29" t="s">
        <v>79</v>
      </c>
      <c r="I14" s="29" t="s">
        <v>93</v>
      </c>
      <c r="J14" s="32" t="s">
        <v>137</v>
      </c>
    </row>
    <row r="15" spans="1:10" s="12" customFormat="1" ht="86.4" x14ac:dyDescent="0.25">
      <c r="A15" s="23">
        <f ca="1" xml:space="preserve"> MAX(A$2:OFFSET(A15, -1, 0)) + 1</f>
        <v>13</v>
      </c>
      <c r="B15" s="24" t="s">
        <v>60</v>
      </c>
      <c r="C15" s="24" t="s">
        <v>13</v>
      </c>
      <c r="D15" s="25" t="s">
        <v>40</v>
      </c>
      <c r="E15" s="26" t="str" cm="1">
        <f t="array" ref="E15">_xlfn.IFS(B15="Closed","✅",D15="A","🔴",D15="B","🟠",D15="Q","❓",D15="C","ℹ️",TRUE,"")</f>
        <v>ℹ️</v>
      </c>
      <c r="F15" s="27" t="s">
        <v>103</v>
      </c>
      <c r="G15" s="28" t="s">
        <v>61</v>
      </c>
      <c r="H15" s="29" t="s">
        <v>64</v>
      </c>
      <c r="I15" s="29" t="s">
        <v>63</v>
      </c>
      <c r="J15" s="30" t="s">
        <v>128</v>
      </c>
    </row>
    <row r="16" spans="1:10" s="12" customFormat="1" ht="115.2" x14ac:dyDescent="0.25">
      <c r="A16" s="23">
        <f ca="1" xml:space="preserve"> MAX(A$2:OFFSET(A16, -1, 0)) + 1</f>
        <v>14</v>
      </c>
      <c r="B16" s="24" t="s">
        <v>60</v>
      </c>
      <c r="C16" s="24" t="s">
        <v>13</v>
      </c>
      <c r="D16" s="25" t="s">
        <v>32</v>
      </c>
      <c r="E16" s="26" t="str" cm="1">
        <f t="array" ref="E16">_xlfn.IFS(B16="Closed","✅",D16="A","🔴",D16="B","🟠",D16="Q","❓",D16="C","ℹ️",TRUE,"")</f>
        <v>🟠</v>
      </c>
      <c r="F16" s="31" t="s">
        <v>125</v>
      </c>
      <c r="G16" s="28" t="s">
        <v>96</v>
      </c>
      <c r="H16" s="29" t="s">
        <v>124</v>
      </c>
      <c r="I16" s="29" t="s">
        <v>97</v>
      </c>
      <c r="J16" s="32" t="s">
        <v>144</v>
      </c>
    </row>
    <row r="17" spans="1:10" s="12" customFormat="1" ht="115.2" x14ac:dyDescent="0.25">
      <c r="A17" s="23">
        <f ca="1" xml:space="preserve"> MAX(A$2:OFFSET(A17, -1, 0)) + 1</f>
        <v>15</v>
      </c>
      <c r="B17" s="24" t="s">
        <v>60</v>
      </c>
      <c r="C17" s="24" t="s">
        <v>13</v>
      </c>
      <c r="D17" s="25" t="s">
        <v>32</v>
      </c>
      <c r="E17" s="26" t="str" cm="1">
        <f t="array" ref="E17">_xlfn.IFS(B17="Closed","✅",D17="A","🔴",D17="B","🟠",D17="Q","❓",D17="C","ℹ️",TRUE,"")</f>
        <v>🟠</v>
      </c>
      <c r="F17" s="31" t="s">
        <v>126</v>
      </c>
      <c r="G17" s="28" t="s">
        <v>96</v>
      </c>
      <c r="H17" s="29" t="s">
        <v>98</v>
      </c>
      <c r="I17" s="29" t="s">
        <v>99</v>
      </c>
      <c r="J17" s="32" t="s">
        <v>145</v>
      </c>
    </row>
    <row r="18" spans="1:10" s="12" customFormat="1" ht="100.8" x14ac:dyDescent="0.25">
      <c r="A18" s="23">
        <f ca="1" xml:space="preserve"> MAX(A$2:OFFSET(A18, -1, 0)) + 1</f>
        <v>16</v>
      </c>
      <c r="B18" s="24" t="s">
        <v>60</v>
      </c>
      <c r="C18" s="24" t="s">
        <v>13</v>
      </c>
      <c r="D18" s="25" t="s">
        <v>40</v>
      </c>
      <c r="E18" s="26" t="str" cm="1">
        <f t="array" ref="E18">_xlfn.IFS(B18="Closed","✅",D18="A","🔴",D18="B","🟠",D18="Q","❓",D18="C","ℹ️",TRUE,"")</f>
        <v>ℹ️</v>
      </c>
      <c r="F18" s="27" t="s">
        <v>102</v>
      </c>
      <c r="G18" s="28" t="s">
        <v>61</v>
      </c>
      <c r="H18" s="29" t="s">
        <v>62</v>
      </c>
      <c r="I18" s="29" t="s">
        <v>63</v>
      </c>
      <c r="J18" s="30" t="s">
        <v>146</v>
      </c>
    </row>
    <row r="19" spans="1:10" s="12" customFormat="1" ht="115.2" x14ac:dyDescent="0.25">
      <c r="A19" s="23">
        <f ca="1" xml:space="preserve"> MAX(A$2:OFFSET(A19, -1, 0)) + 1</f>
        <v>17</v>
      </c>
      <c r="B19" s="24" t="s">
        <v>60</v>
      </c>
      <c r="C19" s="24" t="s">
        <v>13</v>
      </c>
      <c r="D19" s="25" t="s">
        <v>40</v>
      </c>
      <c r="E19" s="26" t="str" cm="1">
        <f t="array" ref="E19">_xlfn.IFS(B19="Closed","✅",D19="A","🔴",D19="B","🟠",D19="Q","❓",D19="C","ℹ️",TRUE,"")</f>
        <v>ℹ️</v>
      </c>
      <c r="F19" s="31" t="s">
        <v>65</v>
      </c>
      <c r="G19" s="28" t="s">
        <v>61</v>
      </c>
      <c r="H19" s="29" t="s">
        <v>66</v>
      </c>
      <c r="I19" s="29" t="s">
        <v>67</v>
      </c>
      <c r="J19" s="32" t="s">
        <v>147</v>
      </c>
    </row>
    <row r="20" spans="1:10" s="12" customFormat="1" ht="129.6" x14ac:dyDescent="0.25">
      <c r="A20" s="23">
        <f ca="1" xml:space="preserve"> MAX(A$2:OFFSET(A20, -1, 0)) + 1</f>
        <v>18</v>
      </c>
      <c r="B20" s="24" t="s">
        <v>60</v>
      </c>
      <c r="C20" s="24" t="s">
        <v>13</v>
      </c>
      <c r="D20" s="25" t="s">
        <v>40</v>
      </c>
      <c r="E20" s="26" t="str" cm="1">
        <f t="array" ref="E20">_xlfn.IFS(B20="Closed","✅",D20="A","🔴",D20="B","🟠",D20="Q","❓",D20="C","ℹ️",TRUE,"")</f>
        <v>ℹ️</v>
      </c>
      <c r="F20" s="31" t="s">
        <v>111</v>
      </c>
      <c r="G20" s="28" t="s">
        <v>74</v>
      </c>
      <c r="H20" s="29" t="s">
        <v>110</v>
      </c>
      <c r="I20" s="29" t="s">
        <v>75</v>
      </c>
      <c r="J20" s="32" t="s">
        <v>148</v>
      </c>
    </row>
    <row r="21" spans="1:10" s="12" customFormat="1" ht="115.2" x14ac:dyDescent="0.25">
      <c r="A21" s="23">
        <f ca="1" xml:space="preserve"> MAX(A$2:OFFSET(A21, -1, 0)) + 1</f>
        <v>19</v>
      </c>
      <c r="B21" s="24" t="s">
        <v>60</v>
      </c>
      <c r="C21" s="24" t="s">
        <v>13</v>
      </c>
      <c r="D21" s="25" t="s">
        <v>40</v>
      </c>
      <c r="E21" s="26" t="str" cm="1">
        <f t="array" ref="E21">_xlfn.IFS(B21="Closed","✅",D21="A","🔴",D21="B","🟠",D21="Q","❓",D21="C","ℹ️",TRUE,"")</f>
        <v>ℹ️</v>
      </c>
      <c r="F21" s="31" t="s">
        <v>123</v>
      </c>
      <c r="G21" s="28" t="s">
        <v>92</v>
      </c>
      <c r="H21" s="29" t="s">
        <v>94</v>
      </c>
      <c r="I21" s="29" t="s">
        <v>95</v>
      </c>
      <c r="J21" s="32" t="s">
        <v>149</v>
      </c>
    </row>
    <row r="22" spans="1:10" x14ac:dyDescent="0.25">
      <c r="A22" s="13"/>
      <c r="B22" s="14" t="s">
        <v>100</v>
      </c>
      <c r="C22" s="15"/>
      <c r="D22" s="16"/>
      <c r="E22" s="17"/>
      <c r="F22" s="18"/>
      <c r="G22" s="19"/>
      <c r="H22" s="20"/>
      <c r="I22" s="20"/>
      <c r="J22" s="21"/>
    </row>
    <row r="23" spans="1:10" s="12" customFormat="1" hidden="1" x14ac:dyDescent="0.25">
      <c r="A23" s="22"/>
      <c r="B23" s="5" t="s">
        <v>101</v>
      </c>
      <c r="C23" s="5"/>
      <c r="D23" s="6"/>
      <c r="E23" s="7"/>
      <c r="F23" s="8"/>
      <c r="G23" s="9"/>
      <c r="H23" s="10"/>
      <c r="I23" s="10"/>
      <c r="J23" s="11"/>
    </row>
  </sheetData>
  <autoFilter ref="A2:R22" xr:uid="{00000000-0001-0000-0200-000000000000}">
    <filterColumn colId="3" showButton="0"/>
  </autoFilter>
  <mergeCells count="1">
    <mergeCell ref="D2:E2"/>
  </mergeCells>
  <phoneticPr fontId="6" type="noConversion"/>
  <conditionalFormatting sqref="A3:J21">
    <cfRule type="expression" dxfId="5" priority="2" stopIfTrue="1">
      <formula>$B3="Closed"</formula>
    </cfRule>
    <cfRule type="expression" dxfId="4" priority="3" stopIfTrue="1">
      <formula>$D3="A"</formula>
    </cfRule>
    <cfRule type="expression" dxfId="3" priority="4" stopIfTrue="1">
      <formula>$D3="O"</formula>
    </cfRule>
  </conditionalFormatting>
  <conditionalFormatting sqref="A23:J23">
    <cfRule type="expression" dxfId="2" priority="86" stopIfTrue="1">
      <formula>$B23="Closed"</formula>
    </cfRule>
    <cfRule type="expression" dxfId="1" priority="87" stopIfTrue="1">
      <formula>$D23="A"</formula>
    </cfRule>
    <cfRule type="expression" dxfId="0" priority="88" stopIfTrue="1">
      <formula>$D23="O"</formula>
    </cfRule>
  </conditionalFormatting>
  <dataValidations count="2">
    <dataValidation type="list" allowBlank="1" showInputMessage="1" showErrorMessage="1" sqref="D23 D3:D21" xr:uid="{D5C0CA82-25B2-41B4-B6CD-F45FE8FE6A15}">
      <formula1>"A,B,C,Q,O"</formula1>
    </dataValidation>
    <dataValidation type="list" allowBlank="1" showInputMessage="1" showErrorMessage="1" sqref="B23 B3:B21" xr:uid="{38C70D8D-8E0D-4F31-8878-17D87ED12433}">
      <formula1>"Open, Closed"</formula1>
    </dataValidation>
  </dataValidations>
  <pageMargins left="0.55118110236220474" right="0.55118110236220474" top="0.39370078740157483" bottom="0.55118110236220474" header="0.27559055118110237" footer="0.31496062992125984"/>
  <pageSetup paperSize="9" scale="59" fitToHeight="0" orientation="landscape" r:id="rId1"/>
  <headerFooter alignWithMargins="0">
    <oddFooter>&amp;L&amp;8Reliance restricted - &amp;D&amp;C&amp;8Page &amp;P of &amp;N&amp;R&amp;8&amp;F  -  &amp;A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FED156D56FEA4696DAE642951FF9D8" ma:contentTypeVersion="4" ma:contentTypeDescription="Create a new document." ma:contentTypeScope="" ma:versionID="9b9d351f2842fb401f436d507e6034f4">
  <xsd:schema xmlns:xsd="http://www.w3.org/2001/XMLSchema" xmlns:xs="http://www.w3.org/2001/XMLSchema" xmlns:p="http://schemas.microsoft.com/office/2006/metadata/properties" xmlns:ns2="5f9bd611-dfe8-4279-9476-1442ec5ddb83" targetNamespace="http://schemas.microsoft.com/office/2006/metadata/properties" ma:root="true" ma:fieldsID="bbc5a19dac300fd06c30c6f40847bda7" ns2:_="">
    <xsd:import namespace="5f9bd611-dfe8-4279-9476-1442ec5ddb8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9bd611-dfe8-4279-9476-1442ec5ddb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A6AC2A-502F-4785-BD5C-04E489853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9bd611-dfe8-4279-9476-1442ec5ddb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719B8D-223B-4400-97F9-32B1AA5304C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3BEEE63-7772-4259-BD18-FC7BC411EE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Cover</vt:lpstr>
      <vt:lpstr>Key</vt:lpstr>
      <vt:lpstr>Comments</vt:lpstr>
      <vt:lpstr>CommentEnd</vt:lpstr>
      <vt:lpstr>CommentTmpl</vt:lpstr>
      <vt:lpstr>Priority</vt:lpstr>
      <vt:lpstr>Project</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
  <dc:creator>EMF</dc:creator>
  <cp:keywords/>
  <dc:description/>
  <cp:lastModifiedBy>Anurag Kushwaha</cp:lastModifiedBy>
  <cp:revision/>
  <dcterms:created xsi:type="dcterms:W3CDTF">2002-05-06T10:36:19Z</dcterms:created>
  <dcterms:modified xsi:type="dcterms:W3CDTF">2026-05-31T16:25:46Z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leName">
    <vt:lpwstr/>
  </property>
  <property fmtid="{D5CDD505-2E9C-101B-9397-08002B2CF9AE}" pid="3" name="ContentTypeId">
    <vt:lpwstr>0x0101004DFED156D56FEA4696DAE642951FF9D8</vt:lpwstr>
  </property>
</Properties>
</file>